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6585" activeTab="1"/>
  </bookViews>
  <sheets>
    <sheet name="в ТСЖ" sheetId="1" r:id="rId1"/>
    <sheet name="ст ТСЖ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<sst xmlns="http://schemas.openxmlformats.org/spreadsheetml/2006/main" count="266" uniqueCount="94">
  <si>
    <t xml:space="preserve">N </t>
  </si>
  <si>
    <t>дата</t>
  </si>
  <si>
    <t>КТО &gt;</t>
  </si>
  <si>
    <t>по системе "Город"</t>
  </si>
  <si>
    <t>ООО "ИСТОК"</t>
  </si>
  <si>
    <t>ООО "Желдор."</t>
  </si>
  <si>
    <t>ООО "Стереомир"</t>
  </si>
  <si>
    <t>ООО "СМП"</t>
  </si>
  <si>
    <t>назнач., примеч.</t>
  </si>
  <si>
    <t>аренда</t>
  </si>
  <si>
    <t>платежи произведённые на счёт ТСЖ "Глазковское" ИНН 3812131066</t>
  </si>
  <si>
    <t>2219 авг</t>
  </si>
  <si>
    <t>за мес.</t>
  </si>
  <si>
    <t>2220 авг</t>
  </si>
  <si>
    <t>за усл.</t>
  </si>
  <si>
    <t>аренда рекламы</t>
  </si>
  <si>
    <t>поступило всего:</t>
  </si>
  <si>
    <t>собствен-ники</t>
  </si>
  <si>
    <t>2219 сен</t>
  </si>
  <si>
    <t>2219 окт</t>
  </si>
  <si>
    <t>Лебедев</t>
  </si>
  <si>
    <t>2219 ноя</t>
  </si>
  <si>
    <t>всего</t>
  </si>
  <si>
    <t xml:space="preserve">начислено </t>
  </si>
  <si>
    <t>поступило по Город</t>
  </si>
  <si>
    <t>отопление</t>
  </si>
  <si>
    <t>ГВС</t>
  </si>
  <si>
    <t>ХВС</t>
  </si>
  <si>
    <t>водоотведение</t>
  </si>
  <si>
    <t>приборы учёта</t>
  </si>
  <si>
    <t>ремонт</t>
  </si>
  <si>
    <t>содержание</t>
  </si>
  <si>
    <t>ТБО (нежилые)</t>
  </si>
  <si>
    <t>примечание</t>
  </si>
  <si>
    <t>услуга/платёж</t>
  </si>
  <si>
    <t>Обслуж. банка</t>
  </si>
  <si>
    <t>ТБО</t>
  </si>
  <si>
    <t>Обслуж. Лифтов</t>
  </si>
  <si>
    <t>ООО «АДС Трис»</t>
  </si>
  <si>
    <t>Система Город</t>
  </si>
  <si>
    <t>Повт. допуск узла</t>
  </si>
  <si>
    <t>дата оплаты</t>
  </si>
  <si>
    <t>Осс от несч.случ.</t>
  </si>
  <si>
    <t>Страх.вр.нетрудос.</t>
  </si>
  <si>
    <t>постатейные платежи ТСЖ "Глазковское" ИНН 3812131066</t>
  </si>
  <si>
    <t>всего из 1 табл.</t>
  </si>
  <si>
    <t>всего по банку</t>
  </si>
  <si>
    <t>открытие счёта</t>
  </si>
  <si>
    <t>комиссия</t>
  </si>
  <si>
    <t>обслуж счёта</t>
  </si>
  <si>
    <t>ВСЕГО</t>
  </si>
  <si>
    <t>чековая книжка</t>
  </si>
  <si>
    <t>Страх. Вз. На ОПС</t>
  </si>
  <si>
    <t>НДФЛ</t>
  </si>
  <si>
    <t>ОМС в РФ тер.</t>
  </si>
  <si>
    <t>Страх. вз. ОМС в РФ фед.</t>
  </si>
  <si>
    <t>частичная</t>
  </si>
  <si>
    <t>обслуживание</t>
  </si>
  <si>
    <t>обслуживание счёта</t>
  </si>
  <si>
    <t>окончательная</t>
  </si>
  <si>
    <t>окончательное</t>
  </si>
  <si>
    <t>облуживание</t>
  </si>
  <si>
    <t>получение</t>
  </si>
  <si>
    <t>вознаграждение</t>
  </si>
  <si>
    <t>хоз. расходы</t>
  </si>
  <si>
    <t xml:space="preserve"> Хоз. Расходы</t>
  </si>
  <si>
    <t>Вознаграждение</t>
  </si>
  <si>
    <t>за рем домофона</t>
  </si>
  <si>
    <t>голосовая связь</t>
  </si>
  <si>
    <t>домофон</t>
  </si>
  <si>
    <t>осведетель. Лиф.</t>
  </si>
  <si>
    <t>за два месяца</t>
  </si>
  <si>
    <t>за ноябрь</t>
  </si>
  <si>
    <t>за декабрь</t>
  </si>
  <si>
    <t>комиссия 2 %</t>
  </si>
  <si>
    <t>электроэнергия</t>
  </si>
  <si>
    <t>поступило от нежил. на Л.С.</t>
  </si>
  <si>
    <t>поступило от соб. на Л.С.</t>
  </si>
  <si>
    <t>поступило всего (КРЕДЕТ)</t>
  </si>
  <si>
    <t>Платежи ТСЖ (ДЕБЕТ)</t>
  </si>
  <si>
    <t>ОСТАТОК на счёте</t>
  </si>
  <si>
    <t>Всего за месяц</t>
  </si>
  <si>
    <t>за прериод</t>
  </si>
  <si>
    <t>всего за месяц</t>
  </si>
  <si>
    <t>для контроля</t>
  </si>
  <si>
    <t>всего за период</t>
  </si>
  <si>
    <t>за 2011 год</t>
  </si>
  <si>
    <t>всего нежилые</t>
  </si>
  <si>
    <t>12876,02 в следющ.</t>
  </si>
  <si>
    <t>с предыдущего</t>
  </si>
  <si>
    <t>в следующий</t>
  </si>
  <si>
    <r>
      <t xml:space="preserve">недосборы </t>
    </r>
    <r>
      <rPr>
        <sz val="9"/>
        <rFont val="Arial Cyr"/>
        <family val="0"/>
      </rPr>
      <t>(баланс)</t>
    </r>
  </si>
  <si>
    <t>отопление за пер.</t>
  </si>
  <si>
    <t>разница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</si>
</sst>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$-419]mmmm\ yyyy;@"/>
  </numFmts>
  <fonts count="51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ill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14" fontId="5" fillId="0" borderId="13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2" fillId="0" borderId="17" xfId="0" applyFont="1" applyBorder="1" applyAlignment="1">
      <alignment horizontal="right"/>
    </xf>
    <xf numFmtId="169" fontId="0" fillId="0" borderId="10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0" fillId="0" borderId="16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2" fontId="0" fillId="0" borderId="20" xfId="0" applyNumberFormat="1" applyFill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9" fillId="0" borderId="16" xfId="0" applyNumberFormat="1" applyFont="1" applyBorder="1" applyAlignment="1">
      <alignment horizontal="right" vertical="center"/>
    </xf>
    <xf numFmtId="2" fontId="0" fillId="0" borderId="16" xfId="0" applyNumberForma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69" fontId="0" fillId="0" borderId="22" xfId="0" applyNumberFormat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169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2" xfId="0" applyNumberFormat="1" applyBorder="1" applyAlignment="1">
      <alignment horizontal="right"/>
    </xf>
    <xf numFmtId="0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right"/>
    </xf>
    <xf numFmtId="0" fontId="0" fillId="0" borderId="30" xfId="0" applyNumberForma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5" xfId="0" applyNumberFormat="1" applyBorder="1" applyAlignment="1">
      <alignment horizontal="right"/>
    </xf>
    <xf numFmtId="0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right"/>
    </xf>
    <xf numFmtId="0" fontId="0" fillId="0" borderId="37" xfId="0" applyNumberFormat="1" applyBorder="1" applyAlignment="1">
      <alignment horizontal="center"/>
    </xf>
    <xf numFmtId="2" fontId="5" fillId="0" borderId="33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right"/>
    </xf>
    <xf numFmtId="0" fontId="3" fillId="0" borderId="30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 vertical="center"/>
    </xf>
    <xf numFmtId="2" fontId="0" fillId="0" borderId="39" xfId="0" applyNumberFormat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2" fontId="0" fillId="0" borderId="25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2" fillId="0" borderId="38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right"/>
    </xf>
    <xf numFmtId="14" fontId="2" fillId="0" borderId="40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/>
    </xf>
    <xf numFmtId="14" fontId="0" fillId="0" borderId="40" xfId="0" applyNumberForma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14" fontId="0" fillId="0" borderId="40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14" fontId="2" fillId="0" borderId="40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14" fontId="0" fillId="0" borderId="41" xfId="0" applyNumberFormat="1" applyBorder="1" applyAlignment="1">
      <alignment horizontal="right"/>
    </xf>
    <xf numFmtId="0" fontId="0" fillId="0" borderId="42" xfId="0" applyNumberFormat="1" applyFill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44" xfId="0" applyBorder="1" applyAlignment="1">
      <alignment horizontal="right"/>
    </xf>
    <xf numFmtId="14" fontId="2" fillId="0" borderId="45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/>
    </xf>
    <xf numFmtId="14" fontId="2" fillId="0" borderId="4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48" xfId="0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51" xfId="0" applyBorder="1" applyAlignment="1">
      <alignment horizontal="right"/>
    </xf>
    <xf numFmtId="14" fontId="3" fillId="0" borderId="41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2" fontId="5" fillId="0" borderId="5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 horizontal="left"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51" xfId="0" applyNumberFormat="1" applyBorder="1" applyAlignment="1">
      <alignment/>
    </xf>
    <xf numFmtId="14" fontId="0" fillId="0" borderId="29" xfId="0" applyNumberFormat="1" applyBorder="1" applyAlignment="1">
      <alignment horizontal="right"/>
    </xf>
    <xf numFmtId="14" fontId="3" fillId="0" borderId="29" xfId="0" applyNumberFormat="1" applyFont="1" applyFill="1" applyBorder="1" applyAlignment="1">
      <alignment horizontal="right"/>
    </xf>
    <xf numFmtId="0" fontId="0" fillId="0" borderId="49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2" xfId="0" applyNumberFormat="1" applyFont="1" applyBorder="1" applyAlignment="1">
      <alignment horizontal="center"/>
    </xf>
    <xf numFmtId="0" fontId="0" fillId="0" borderId="59" xfId="0" applyBorder="1" applyAlignment="1">
      <alignment horizontal="right"/>
    </xf>
    <xf numFmtId="0" fontId="0" fillId="0" borderId="49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49" xfId="0" applyNumberFormat="1" applyBorder="1" applyAlignment="1">
      <alignment horizontal="center" vertical="top" wrapText="1"/>
    </xf>
    <xf numFmtId="0" fontId="0" fillId="0" borderId="51" xfId="0" applyBorder="1" applyAlignment="1">
      <alignment horizontal="right" vertical="top"/>
    </xf>
    <xf numFmtId="0" fontId="0" fillId="0" borderId="55" xfId="0" applyBorder="1" applyAlignment="1">
      <alignment horizontal="center" vertical="top"/>
    </xf>
    <xf numFmtId="0" fontId="0" fillId="0" borderId="50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right" vertical="top"/>
    </xf>
    <xf numFmtId="0" fontId="0" fillId="0" borderId="60" xfId="0" applyBorder="1" applyAlignment="1">
      <alignment horizontal="right"/>
    </xf>
    <xf numFmtId="0" fontId="0" fillId="0" borderId="13" xfId="0" applyBorder="1" applyAlignment="1">
      <alignment horizontal="center"/>
    </xf>
    <xf numFmtId="2" fontId="0" fillId="0" borderId="40" xfId="0" applyNumberFormat="1" applyBorder="1" applyAlignment="1">
      <alignment horizontal="right"/>
    </xf>
    <xf numFmtId="2" fontId="0" fillId="0" borderId="40" xfId="0" applyNumberFormat="1" applyFont="1" applyFill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0" fillId="0" borderId="41" xfId="0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62" xfId="0" applyNumberForma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right"/>
    </xf>
    <xf numFmtId="169" fontId="2" fillId="0" borderId="46" xfId="0" applyNumberFormat="1" applyFont="1" applyFill="1" applyBorder="1" applyAlignment="1">
      <alignment horizontal="center"/>
    </xf>
    <xf numFmtId="169" fontId="0" fillId="0" borderId="40" xfId="0" applyNumberFormat="1" applyFont="1" applyFill="1" applyBorder="1" applyAlignment="1">
      <alignment horizontal="center"/>
    </xf>
    <xf numFmtId="169" fontId="0" fillId="0" borderId="16" xfId="0" applyNumberFormat="1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169" fontId="2" fillId="0" borderId="33" xfId="0" applyNumberFormat="1" applyFon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58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61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61" xfId="0" applyNumberFormat="1" applyFill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 horizontal="right"/>
    </xf>
    <xf numFmtId="2" fontId="2" fillId="0" borderId="50" xfId="0" applyNumberFormat="1" applyFont="1" applyBorder="1" applyAlignment="1">
      <alignment horizontal="right"/>
    </xf>
    <xf numFmtId="2" fontId="0" fillId="0" borderId="50" xfId="0" applyNumberFormat="1" applyBorder="1" applyAlignment="1">
      <alignment horizontal="right" vertical="top"/>
    </xf>
    <xf numFmtId="2" fontId="0" fillId="0" borderId="50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3" fillId="0" borderId="41" xfId="0" applyNumberFormat="1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2" fontId="5" fillId="0" borderId="18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69" fontId="0" fillId="0" borderId="55" xfId="0" applyNumberFormat="1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0" fillId="0" borderId="28" xfId="0" applyNumberFormat="1" applyBorder="1" applyAlignment="1">
      <alignment horizontal="center"/>
    </xf>
    <xf numFmtId="170" fontId="2" fillId="33" borderId="38" xfId="0" applyNumberFormat="1" applyFont="1" applyFill="1" applyBorder="1" applyAlignment="1">
      <alignment horizontal="center"/>
    </xf>
    <xf numFmtId="2" fontId="0" fillId="0" borderId="63" xfId="0" applyNumberFormat="1" applyFont="1" applyBorder="1" applyAlignment="1">
      <alignment horizontal="right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169" fontId="0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/>
    </xf>
    <xf numFmtId="170" fontId="2" fillId="34" borderId="38" xfId="0" applyNumberFormat="1" applyFont="1" applyFill="1" applyBorder="1" applyAlignment="1">
      <alignment horizontal="center"/>
    </xf>
    <xf numFmtId="170" fontId="2" fillId="35" borderId="5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169" fontId="0" fillId="0" borderId="69" xfId="0" applyNumberFormat="1" applyBorder="1" applyAlignment="1">
      <alignment horizontal="center"/>
    </xf>
    <xf numFmtId="2" fontId="5" fillId="0" borderId="14" xfId="0" applyNumberFormat="1" applyFont="1" applyFill="1" applyBorder="1" applyAlignment="1">
      <alignment horizontal="right"/>
    </xf>
    <xf numFmtId="2" fontId="3" fillId="0" borderId="67" xfId="0" applyNumberFormat="1" applyFont="1" applyFill="1" applyBorder="1" applyAlignment="1">
      <alignment horizontal="right"/>
    </xf>
    <xf numFmtId="0" fontId="3" fillId="0" borderId="66" xfId="0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right"/>
    </xf>
    <xf numFmtId="2" fontId="0" fillId="0" borderId="65" xfId="0" applyNumberFormat="1" applyFill="1" applyBorder="1" applyAlignment="1">
      <alignment horizontal="right"/>
    </xf>
    <xf numFmtId="0" fontId="3" fillId="0" borderId="66" xfId="0" applyNumberFormat="1" applyFont="1" applyFill="1" applyBorder="1" applyAlignment="1">
      <alignment horizontal="center"/>
    </xf>
    <xf numFmtId="0" fontId="3" fillId="0" borderId="68" xfId="0" applyNumberFormat="1" applyFont="1" applyFill="1" applyBorder="1" applyAlignment="1">
      <alignment horizontal="center"/>
    </xf>
    <xf numFmtId="169" fontId="0" fillId="0" borderId="53" xfId="0" applyNumberFormat="1" applyBorder="1" applyAlignment="1">
      <alignment horizontal="center"/>
    </xf>
    <xf numFmtId="0" fontId="3" fillId="0" borderId="66" xfId="0" applyNumberFormat="1" applyFont="1" applyFill="1" applyBorder="1" applyAlignment="1">
      <alignment horizontal="right" vertical="center"/>
    </xf>
    <xf numFmtId="2" fontId="5" fillId="0" borderId="42" xfId="0" applyNumberFormat="1" applyFont="1" applyFill="1" applyBorder="1" applyAlignment="1">
      <alignment horizontal="right"/>
    </xf>
    <xf numFmtId="2" fontId="3" fillId="0" borderId="70" xfId="0" applyNumberFormat="1" applyFont="1" applyFill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5" fillId="0" borderId="42" xfId="0" applyNumberFormat="1" applyFont="1" applyFill="1" applyBorder="1" applyAlignment="1">
      <alignment horizontal="right"/>
    </xf>
    <xf numFmtId="2" fontId="5" fillId="0" borderId="49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center"/>
    </xf>
    <xf numFmtId="2" fontId="5" fillId="0" borderId="63" xfId="0" applyNumberFormat="1" applyFont="1" applyFill="1" applyBorder="1" applyAlignment="1">
      <alignment horizontal="right"/>
    </xf>
    <xf numFmtId="0" fontId="5" fillId="0" borderId="64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49" xfId="0" applyNumberFormat="1" applyBorder="1" applyAlignment="1">
      <alignment horizontal="center" wrapText="1"/>
    </xf>
    <xf numFmtId="0" fontId="0" fillId="36" borderId="49" xfId="0" applyNumberForma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2" fontId="0" fillId="36" borderId="33" xfId="0" applyNumberFormat="1" applyFill="1" applyBorder="1" applyAlignment="1">
      <alignment horizontal="right"/>
    </xf>
    <xf numFmtId="169" fontId="0" fillId="36" borderId="33" xfId="0" applyNumberFormat="1" applyFill="1" applyBorder="1" applyAlignment="1">
      <alignment horizontal="center"/>
    </xf>
    <xf numFmtId="2" fontId="0" fillId="0" borderId="58" xfId="0" applyNumberFormat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/>
    </xf>
    <xf numFmtId="169" fontId="0" fillId="0" borderId="42" xfId="0" applyNumberFormat="1" applyFill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2" fontId="2" fillId="0" borderId="31" xfId="0" applyNumberFormat="1" applyFont="1" applyBorder="1" applyAlignment="1">
      <alignment horizontal="right" vertical="center" wrapText="1"/>
    </xf>
    <xf numFmtId="0" fontId="0" fillId="0" borderId="72" xfId="0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0" fillId="0" borderId="48" xfId="0" applyNumberFormat="1" applyBorder="1" applyAlignment="1">
      <alignment horizontal="right"/>
    </xf>
    <xf numFmtId="2" fontId="5" fillId="0" borderId="25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/>
    </xf>
    <xf numFmtId="0" fontId="0" fillId="0" borderId="0" xfId="0" applyFont="1" applyAlignment="1">
      <alignment/>
    </xf>
    <xf numFmtId="2" fontId="2" fillId="0" borderId="58" xfId="0" applyNumberFormat="1" applyFont="1" applyBorder="1" applyAlignment="1">
      <alignment horizontal="right"/>
    </xf>
    <xf numFmtId="2" fontId="2" fillId="0" borderId="61" xfId="0" applyNumberFormat="1" applyFont="1" applyBorder="1" applyAlignment="1">
      <alignment horizontal="right"/>
    </xf>
    <xf numFmtId="2" fontId="0" fillId="0" borderId="73" xfId="0" applyNumberFormat="1" applyBorder="1" applyAlignment="1">
      <alignment horizontal="right"/>
    </xf>
    <xf numFmtId="49" fontId="0" fillId="0" borderId="39" xfId="0" applyNumberForma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/>
    </xf>
    <xf numFmtId="0" fontId="0" fillId="0" borderId="69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4" xfId="0" applyBorder="1" applyAlignment="1">
      <alignment horizontal="right"/>
    </xf>
    <xf numFmtId="2" fontId="0" fillId="0" borderId="74" xfId="0" applyNumberFormat="1" applyBorder="1" applyAlignment="1">
      <alignment horizontal="right"/>
    </xf>
    <xf numFmtId="169" fontId="0" fillId="0" borderId="67" xfId="0" applyNumberFormat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72" xfId="0" applyBorder="1" applyAlignment="1">
      <alignment horizontal="center" vertical="center"/>
    </xf>
    <xf numFmtId="0" fontId="2" fillId="0" borderId="60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61" xfId="0" applyNumberFormat="1" applyFont="1" applyBorder="1" applyAlignment="1">
      <alignment horizontal="right"/>
    </xf>
    <xf numFmtId="2" fontId="2" fillId="0" borderId="67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61" xfId="0" applyNumberFormat="1" applyFont="1" applyFill="1" applyBorder="1" applyAlignment="1">
      <alignment horizontal="right"/>
    </xf>
    <xf numFmtId="2" fontId="3" fillId="0" borderId="53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 horizontal="right"/>
    </xf>
    <xf numFmtId="0" fontId="0" fillId="0" borderId="53" xfId="0" applyNumberFormat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0" fontId="0" fillId="0" borderId="53" xfId="0" applyNumberFormat="1" applyFont="1" applyBorder="1" applyAlignment="1">
      <alignment horizontal="right"/>
    </xf>
    <xf numFmtId="2" fontId="3" fillId="0" borderId="53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51" xfId="0" applyNumberFormat="1" applyBorder="1" applyAlignment="1">
      <alignment horizontal="right" vertical="center"/>
    </xf>
    <xf numFmtId="0" fontId="0" fillId="0" borderId="53" xfId="0" applyNumberFormat="1" applyFill="1" applyBorder="1" applyAlignment="1">
      <alignment horizontal="center"/>
    </xf>
    <xf numFmtId="2" fontId="5" fillId="0" borderId="53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/>
    </xf>
    <xf numFmtId="0" fontId="0" fillId="0" borderId="53" xfId="0" applyNumberFormat="1" applyFill="1" applyBorder="1" applyAlignment="1">
      <alignment horizontal="center" vertical="center"/>
    </xf>
    <xf numFmtId="2" fontId="0" fillId="0" borderId="38" xfId="0" applyNumberFormat="1" applyBorder="1" applyAlignment="1">
      <alignment horizontal="right"/>
    </xf>
    <xf numFmtId="0" fontId="0" fillId="0" borderId="57" xfId="0" applyBorder="1" applyAlignment="1">
      <alignment horizontal="right"/>
    </xf>
    <xf numFmtId="2" fontId="0" fillId="0" borderId="57" xfId="0" applyNumberFormat="1" applyBorder="1" applyAlignment="1">
      <alignment horizontal="right"/>
    </xf>
    <xf numFmtId="2" fontId="0" fillId="0" borderId="53" xfId="0" applyNumberForma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2" fontId="2" fillId="0" borderId="3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73" xfId="0" applyNumberFormat="1" applyFont="1" applyBorder="1" applyAlignment="1">
      <alignment horizontal="right"/>
    </xf>
    <xf numFmtId="0" fontId="2" fillId="37" borderId="22" xfId="0" applyNumberFormat="1" applyFont="1" applyFill="1" applyBorder="1" applyAlignment="1">
      <alignment horizontal="center"/>
    </xf>
    <xf numFmtId="2" fontId="2" fillId="37" borderId="72" xfId="0" applyNumberFormat="1" applyFont="1" applyFill="1" applyBorder="1" applyAlignment="1">
      <alignment horizontal="right"/>
    </xf>
    <xf numFmtId="2" fontId="0" fillId="37" borderId="69" xfId="0" applyNumberFormat="1" applyFill="1" applyBorder="1" applyAlignment="1">
      <alignment horizontal="right"/>
    </xf>
    <xf numFmtId="2" fontId="0" fillId="37" borderId="74" xfId="0" applyNumberFormat="1" applyFill="1" applyBorder="1" applyAlignment="1">
      <alignment horizontal="right"/>
    </xf>
    <xf numFmtId="2" fontId="2" fillId="37" borderId="74" xfId="0" applyNumberFormat="1" applyFont="1" applyFill="1" applyBorder="1" applyAlignment="1">
      <alignment horizontal="right"/>
    </xf>
    <xf numFmtId="2" fontId="2" fillId="37" borderId="67" xfId="0" applyNumberFormat="1" applyFont="1" applyFill="1" applyBorder="1" applyAlignment="1">
      <alignment horizontal="right"/>
    </xf>
    <xf numFmtId="169" fontId="2" fillId="37" borderId="67" xfId="0" applyNumberFormat="1" applyFont="1" applyFill="1" applyBorder="1" applyAlignment="1">
      <alignment horizontal="center"/>
    </xf>
    <xf numFmtId="2" fontId="2" fillId="37" borderId="68" xfId="0" applyNumberFormat="1" applyFont="1" applyFill="1" applyBorder="1" applyAlignment="1">
      <alignment horizontal="right"/>
    </xf>
    <xf numFmtId="0" fontId="0" fillId="37" borderId="72" xfId="0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/>
    </xf>
    <xf numFmtId="2" fontId="2" fillId="0" borderId="45" xfId="0" applyNumberFormat="1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169" fontId="2" fillId="0" borderId="46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22" xfId="0" applyNumberFormat="1" applyFont="1" applyBorder="1" applyAlignment="1">
      <alignment horizontal="center"/>
    </xf>
    <xf numFmtId="0" fontId="0" fillId="37" borderId="76" xfId="0" applyNumberFormat="1" applyFill="1" applyBorder="1" applyAlignment="1">
      <alignment horizontal="center"/>
    </xf>
    <xf numFmtId="14" fontId="3" fillId="37" borderId="59" xfId="0" applyNumberFormat="1" applyFont="1" applyFill="1" applyBorder="1" applyAlignment="1">
      <alignment horizontal="right"/>
    </xf>
    <xf numFmtId="0" fontId="3" fillId="37" borderId="77" xfId="0" applyFont="1" applyFill="1" applyBorder="1" applyAlignment="1">
      <alignment horizontal="center"/>
    </xf>
    <xf numFmtId="14" fontId="3" fillId="37" borderId="78" xfId="0" applyNumberFormat="1" applyFont="1" applyFill="1" applyBorder="1" applyAlignment="1">
      <alignment horizontal="right"/>
    </xf>
    <xf numFmtId="2" fontId="3" fillId="37" borderId="78" xfId="0" applyNumberFormat="1" applyFont="1" applyFill="1" applyBorder="1" applyAlignment="1">
      <alignment horizontal="right"/>
    </xf>
    <xf numFmtId="14" fontId="0" fillId="37" borderId="79" xfId="0" applyNumberFormat="1" applyFill="1" applyBorder="1" applyAlignment="1">
      <alignment horizontal="right"/>
    </xf>
    <xf numFmtId="169" fontId="0" fillId="37" borderId="79" xfId="0" applyNumberFormat="1" applyFill="1" applyBorder="1" applyAlignment="1">
      <alignment horizontal="center"/>
    </xf>
    <xf numFmtId="49" fontId="3" fillId="37" borderId="76" xfId="0" applyNumberFormat="1" applyFont="1" applyFill="1" applyBorder="1" applyAlignment="1">
      <alignment horizontal="right"/>
    </xf>
    <xf numFmtId="49" fontId="3" fillId="37" borderId="59" xfId="0" applyNumberFormat="1" applyFont="1" applyFill="1" applyBorder="1" applyAlignment="1">
      <alignment horizontal="center" vertical="center"/>
    </xf>
    <xf numFmtId="0" fontId="0" fillId="36" borderId="51" xfId="0" applyFill="1" applyBorder="1" applyAlignment="1">
      <alignment horizontal="right"/>
    </xf>
    <xf numFmtId="0" fontId="0" fillId="36" borderId="50" xfId="0" applyFill="1" applyBorder="1" applyAlignment="1">
      <alignment horizontal="right"/>
    </xf>
    <xf numFmtId="2" fontId="0" fillId="36" borderId="50" xfId="0" applyNumberFormat="1" applyFill="1" applyBorder="1" applyAlignment="1">
      <alignment horizontal="right"/>
    </xf>
    <xf numFmtId="0" fontId="0" fillId="37" borderId="22" xfId="0" applyNumberFormat="1" applyFill="1" applyBorder="1" applyAlignment="1">
      <alignment horizontal="center"/>
    </xf>
    <xf numFmtId="14" fontId="3" fillId="37" borderId="38" xfId="0" applyNumberFormat="1" applyFont="1" applyFill="1" applyBorder="1" applyAlignment="1">
      <alignment horizontal="right"/>
    </xf>
    <xf numFmtId="0" fontId="3" fillId="37" borderId="57" xfId="0" applyFont="1" applyFill="1" applyBorder="1" applyAlignment="1">
      <alignment horizontal="center"/>
    </xf>
    <xf numFmtId="14" fontId="3" fillId="37" borderId="58" xfId="0" applyNumberFormat="1" applyFont="1" applyFill="1" applyBorder="1" applyAlignment="1">
      <alignment horizontal="right"/>
    </xf>
    <xf numFmtId="2" fontId="3" fillId="37" borderId="58" xfId="0" applyNumberFormat="1" applyFont="1" applyFill="1" applyBorder="1" applyAlignment="1">
      <alignment horizontal="right"/>
    </xf>
    <xf numFmtId="14" fontId="0" fillId="37" borderId="24" xfId="0" applyNumberFormat="1" applyFill="1" applyBorder="1" applyAlignment="1">
      <alignment horizontal="right"/>
    </xf>
    <xf numFmtId="169" fontId="0" fillId="37" borderId="24" xfId="0" applyNumberFormat="1" applyFill="1" applyBorder="1" applyAlignment="1">
      <alignment horizontal="center"/>
    </xf>
    <xf numFmtId="49" fontId="3" fillId="37" borderId="26" xfId="0" applyNumberFormat="1" applyFont="1" applyFill="1" applyBorder="1" applyAlignment="1">
      <alignment horizontal="right"/>
    </xf>
    <xf numFmtId="49" fontId="3" fillId="37" borderId="38" xfId="0" applyNumberFormat="1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0" fillId="0" borderId="67" xfId="0" applyNumberFormat="1" applyBorder="1" applyAlignment="1">
      <alignment horizontal="right"/>
    </xf>
    <xf numFmtId="2" fontId="5" fillId="0" borderId="4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2" fontId="0" fillId="0" borderId="30" xfId="0" applyNumberFormat="1" applyBorder="1" applyAlignment="1">
      <alignment horizontal="right"/>
    </xf>
    <xf numFmtId="2" fontId="5" fillId="0" borderId="44" xfId="0" applyNumberFormat="1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2" fontId="2" fillId="0" borderId="52" xfId="0" applyNumberFormat="1" applyFont="1" applyBorder="1" applyAlignment="1">
      <alignment horizontal="right"/>
    </xf>
    <xf numFmtId="2" fontId="2" fillId="16" borderId="26" xfId="0" applyNumberFormat="1" applyFont="1" applyFill="1" applyBorder="1" applyAlignment="1">
      <alignment horizontal="right"/>
    </xf>
    <xf numFmtId="169" fontId="0" fillId="0" borderId="73" xfId="0" applyNumberFormat="1" applyBorder="1" applyAlignment="1">
      <alignment horizontal="center"/>
    </xf>
    <xf numFmtId="0" fontId="0" fillId="0" borderId="39" xfId="0" applyBorder="1" applyAlignment="1">
      <alignment horizontal="right" vertical="top"/>
    </xf>
    <xf numFmtId="2" fontId="0" fillId="0" borderId="0" xfId="0" applyNumberFormat="1" applyFont="1" applyBorder="1" applyAlignment="1">
      <alignment horizontal="right"/>
    </xf>
    <xf numFmtId="0" fontId="0" fillId="33" borderId="55" xfId="0" applyNumberFormat="1" applyFill="1" applyBorder="1" applyAlignment="1">
      <alignment horizontal="right" vertical="center"/>
    </xf>
    <xf numFmtId="49" fontId="0" fillId="33" borderId="38" xfId="0" applyNumberFormat="1" applyFill="1" applyBorder="1" applyAlignment="1">
      <alignment horizontal="center" vertical="center"/>
    </xf>
    <xf numFmtId="2" fontId="0" fillId="0" borderId="39" xfId="0" applyNumberFormat="1" applyBorder="1" applyAlignment="1">
      <alignment/>
    </xf>
    <xf numFmtId="0" fontId="2" fillId="0" borderId="73" xfId="0" applyFont="1" applyBorder="1" applyAlignment="1">
      <alignment horizontal="right"/>
    </xf>
    <xf numFmtId="2" fontId="2" fillId="0" borderId="73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69" fontId="2" fillId="0" borderId="36" xfId="0" applyNumberFormat="1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9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0" fillId="0" borderId="54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2" fontId="2" fillId="34" borderId="37" xfId="0" applyNumberFormat="1" applyFont="1" applyFill="1" applyBorder="1" applyAlignment="1">
      <alignment horizontal="right"/>
    </xf>
    <xf numFmtId="0" fontId="0" fillId="33" borderId="54" xfId="0" applyNumberFormat="1" applyFill="1" applyBorder="1" applyAlignment="1">
      <alignment/>
    </xf>
    <xf numFmtId="2" fontId="0" fillId="18" borderId="0" xfId="0" applyNumberFormat="1" applyFill="1" applyBorder="1" applyAlignment="1">
      <alignment/>
    </xf>
    <xf numFmtId="2" fontId="0" fillId="33" borderId="54" xfId="0" applyNumberFormat="1" applyFill="1" applyBorder="1" applyAlignment="1">
      <alignment/>
    </xf>
    <xf numFmtId="2" fontId="5" fillId="38" borderId="60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2" fontId="5" fillId="0" borderId="59" xfId="0" applyNumberFormat="1" applyFont="1" applyFill="1" applyBorder="1" applyAlignment="1">
      <alignment horizontal="right"/>
    </xf>
    <xf numFmtId="2" fontId="5" fillId="0" borderId="77" xfId="0" applyNumberFormat="1" applyFont="1" applyFill="1" applyBorder="1" applyAlignment="1">
      <alignment horizontal="center"/>
    </xf>
    <xf numFmtId="2" fontId="5" fillId="0" borderId="78" xfId="0" applyNumberFormat="1" applyFont="1" applyFill="1" applyBorder="1" applyAlignment="1">
      <alignment horizontal="right"/>
    </xf>
    <xf numFmtId="2" fontId="2" fillId="0" borderId="79" xfId="0" applyNumberFormat="1" applyFont="1" applyFill="1" applyBorder="1" applyAlignment="1">
      <alignment horizontal="right"/>
    </xf>
    <xf numFmtId="169" fontId="0" fillId="0" borderId="79" xfId="0" applyNumberFormat="1" applyFill="1" applyBorder="1" applyAlignment="1">
      <alignment horizontal="center"/>
    </xf>
    <xf numFmtId="49" fontId="3" fillId="0" borderId="59" xfId="0" applyNumberFormat="1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right"/>
    </xf>
    <xf numFmtId="49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2" fontId="0" fillId="0" borderId="54" xfId="0" applyNumberFormat="1" applyBorder="1" applyAlignment="1">
      <alignment/>
    </xf>
    <xf numFmtId="2" fontId="0" fillId="0" borderId="5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36" borderId="10" xfId="0" applyFill="1" applyBorder="1" applyAlignment="1">
      <alignment horizontal="right"/>
    </xf>
    <xf numFmtId="0" fontId="0" fillId="36" borderId="30" xfId="0" applyFill="1" applyBorder="1" applyAlignment="1">
      <alignment horizontal="right" vertical="top"/>
    </xf>
    <xf numFmtId="0" fontId="0" fillId="36" borderId="30" xfId="0" applyFill="1" applyBorder="1" applyAlignment="1">
      <alignment horizontal="right"/>
    </xf>
    <xf numFmtId="0" fontId="0" fillId="36" borderId="60" xfId="0" applyFill="1" applyBorder="1" applyAlignment="1">
      <alignment horizontal="right"/>
    </xf>
    <xf numFmtId="0" fontId="0" fillId="36" borderId="68" xfId="0" applyFill="1" applyBorder="1" applyAlignment="1">
      <alignment horizontal="right"/>
    </xf>
    <xf numFmtId="0" fontId="0" fillId="36" borderId="37" xfId="0" applyFill="1" applyBorder="1" applyAlignment="1">
      <alignment horizontal="right"/>
    </xf>
    <xf numFmtId="2" fontId="0" fillId="36" borderId="30" xfId="0" applyNumberFormat="1" applyFill="1" applyBorder="1" applyAlignment="1">
      <alignment horizontal="right"/>
    </xf>
    <xf numFmtId="0" fontId="7" fillId="0" borderId="7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top"/>
    </xf>
    <xf numFmtId="0" fontId="0" fillId="0" borderId="84" xfId="0" applyNumberFormat="1" applyBorder="1" applyAlignment="1">
      <alignment horizontal="center" vertical="top"/>
    </xf>
    <xf numFmtId="0" fontId="0" fillId="0" borderId="83" xfId="0" applyNumberFormat="1" applyBorder="1" applyAlignment="1">
      <alignment horizontal="center" vertical="top"/>
    </xf>
    <xf numFmtId="0" fontId="0" fillId="0" borderId="82" xfId="0" applyNumberFormat="1" applyFill="1" applyBorder="1" applyAlignment="1">
      <alignment horizontal="center" vertical="center"/>
    </xf>
    <xf numFmtId="0" fontId="0" fillId="0" borderId="85" xfId="0" applyNumberFormat="1" applyFill="1" applyBorder="1" applyAlignment="1">
      <alignment horizontal="center" vertical="center"/>
    </xf>
    <xf numFmtId="0" fontId="0" fillId="0" borderId="85" xfId="0" applyNumberForma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2" fontId="5" fillId="38" borderId="76" xfId="0" applyNumberFormat="1" applyFont="1" applyFill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0" borderId="57" xfId="0" applyNumberFormat="1" applyFont="1" applyBorder="1" applyAlignment="1">
      <alignment horizontal="right"/>
    </xf>
    <xf numFmtId="2" fontId="0" fillId="0" borderId="58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169" fontId="0" fillId="0" borderId="24" xfId="0" applyNumberFormat="1" applyFont="1" applyBorder="1" applyAlignment="1">
      <alignment horizontal="center"/>
    </xf>
    <xf numFmtId="169" fontId="0" fillId="37" borderId="30" xfId="0" applyNumberFormat="1" applyFill="1" applyBorder="1" applyAlignment="1">
      <alignment horizontal="center"/>
    </xf>
    <xf numFmtId="14" fontId="3" fillId="37" borderId="51" xfId="0" applyNumberFormat="1" applyFont="1" applyFill="1" applyBorder="1" applyAlignment="1">
      <alignment horizontal="right"/>
    </xf>
    <xf numFmtId="0" fontId="3" fillId="37" borderId="55" xfId="0" applyFont="1" applyFill="1" applyBorder="1" applyAlignment="1">
      <alignment horizontal="center"/>
    </xf>
    <xf numFmtId="14" fontId="3" fillId="37" borderId="50" xfId="0" applyNumberFormat="1" applyFont="1" applyFill="1" applyBorder="1" applyAlignment="1">
      <alignment horizontal="right"/>
    </xf>
    <xf numFmtId="2" fontId="3" fillId="37" borderId="50" xfId="0" applyNumberFormat="1" applyFont="1" applyFill="1" applyBorder="1" applyAlignment="1">
      <alignment horizontal="right"/>
    </xf>
    <xf numFmtId="2" fontId="3" fillId="37" borderId="33" xfId="0" applyNumberFormat="1" applyFont="1" applyFill="1" applyBorder="1" applyAlignment="1">
      <alignment horizontal="right"/>
    </xf>
    <xf numFmtId="169" fontId="3" fillId="37" borderId="33" xfId="0" applyNumberFormat="1" applyFont="1" applyFill="1" applyBorder="1" applyAlignment="1">
      <alignment horizontal="right"/>
    </xf>
    <xf numFmtId="2" fontId="3" fillId="37" borderId="32" xfId="0" applyNumberFormat="1" applyFont="1" applyFill="1" applyBorder="1" applyAlignment="1">
      <alignment horizontal="right"/>
    </xf>
    <xf numFmtId="49" fontId="3" fillId="37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0" xfId="0" applyFont="1" applyBorder="1" applyAlignment="1">
      <alignment/>
    </xf>
    <xf numFmtId="2" fontId="0" fillId="0" borderId="40" xfId="0" applyNumberFormat="1" applyBorder="1" applyAlignment="1">
      <alignment/>
    </xf>
    <xf numFmtId="2" fontId="2" fillId="0" borderId="40" xfId="0" applyNumberFormat="1" applyFont="1" applyBorder="1" applyAlignment="1">
      <alignment/>
    </xf>
    <xf numFmtId="14" fontId="0" fillId="0" borderId="4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B1">
      <pane xSplit="1" ySplit="6" topLeftCell="F22" activePane="bottomRight" state="frozen"/>
      <selection pane="topLeft" activeCell="B1" sqref="B1"/>
      <selection pane="topRight" activeCell="D1" sqref="D1"/>
      <selection pane="bottomLeft" activeCell="B4" sqref="B4"/>
      <selection pane="bottomRight" activeCell="P35" sqref="P35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0.375" style="0" customWidth="1"/>
    <col min="4" max="4" width="10.625" style="0" customWidth="1"/>
    <col min="5" max="5" width="10.125" style="0" customWidth="1"/>
    <col min="6" max="6" width="10.25390625" style="0" customWidth="1"/>
    <col min="7" max="9" width="9.875" style="0" customWidth="1"/>
    <col min="10" max="10" width="11.75390625" style="0" customWidth="1"/>
    <col min="11" max="11" width="10.125" style="0" customWidth="1"/>
    <col min="12" max="12" width="10.25390625" style="0" customWidth="1"/>
    <col min="13" max="13" width="9.625" style="0" customWidth="1"/>
    <col min="14" max="14" width="9.25390625" style="0" customWidth="1"/>
    <col min="15" max="15" width="9.875" style="0" customWidth="1"/>
    <col min="16" max="17" width="9.625" style="0" customWidth="1"/>
    <col min="18" max="19" width="9.375" style="0" customWidth="1"/>
    <col min="20" max="20" width="14.125" style="0" customWidth="1"/>
    <col min="21" max="21" width="10.75390625" style="0" customWidth="1"/>
  </cols>
  <sheetData>
    <row r="1" spans="3:9" ht="13.5" thickBot="1">
      <c r="C1" s="2"/>
      <c r="D1" s="2"/>
      <c r="E1" s="2"/>
      <c r="F1" s="2"/>
      <c r="G1" s="2"/>
      <c r="H1" s="2"/>
      <c r="I1" s="2"/>
    </row>
    <row r="2" spans="6:16" ht="12.75">
      <c r="F2" s="457" t="s">
        <v>10</v>
      </c>
      <c r="G2" s="458"/>
      <c r="H2" s="458"/>
      <c r="I2" s="458"/>
      <c r="J2" s="458"/>
      <c r="K2" s="458"/>
      <c r="L2" s="458"/>
      <c r="M2" s="458"/>
      <c r="N2" s="458"/>
      <c r="O2" s="458"/>
      <c r="P2" s="459"/>
    </row>
    <row r="3" spans="6:16" ht="15.75" customHeight="1" thickBot="1">
      <c r="F3" s="460"/>
      <c r="G3" s="461"/>
      <c r="H3" s="461"/>
      <c r="I3" s="461"/>
      <c r="J3" s="461"/>
      <c r="K3" s="461"/>
      <c r="L3" s="461"/>
      <c r="M3" s="461"/>
      <c r="N3" s="461"/>
      <c r="O3" s="461"/>
      <c r="P3" s="462"/>
    </row>
    <row r="4" spans="3:16" ht="17.25" customHeight="1" thickBot="1">
      <c r="C4" s="1"/>
      <c r="D4" s="1"/>
      <c r="F4" s="1"/>
      <c r="J4" s="6"/>
      <c r="L4" s="6"/>
      <c r="N4" s="6"/>
      <c r="P4" s="6"/>
    </row>
    <row r="5" spans="1:19" ht="12.75" customHeight="1">
      <c r="A5" s="4" t="s">
        <v>0</v>
      </c>
      <c r="B5" s="8" t="s">
        <v>2</v>
      </c>
      <c r="C5" s="451" t="s">
        <v>16</v>
      </c>
      <c r="D5" s="451" t="s">
        <v>3</v>
      </c>
      <c r="E5" s="453" t="s">
        <v>8</v>
      </c>
      <c r="F5" s="451" t="s">
        <v>4</v>
      </c>
      <c r="G5" s="453" t="s">
        <v>8</v>
      </c>
      <c r="H5" s="451" t="s">
        <v>5</v>
      </c>
      <c r="I5" s="453" t="s">
        <v>8</v>
      </c>
      <c r="J5" s="451" t="s">
        <v>6</v>
      </c>
      <c r="K5" s="453" t="s">
        <v>8</v>
      </c>
      <c r="L5" s="451" t="s">
        <v>7</v>
      </c>
      <c r="M5" s="453" t="s">
        <v>8</v>
      </c>
      <c r="N5" s="451" t="s">
        <v>87</v>
      </c>
      <c r="O5" s="453" t="s">
        <v>8</v>
      </c>
      <c r="P5" s="451" t="s">
        <v>17</v>
      </c>
      <c r="Q5" s="453" t="s">
        <v>8</v>
      </c>
      <c r="R5" s="455" t="s">
        <v>15</v>
      </c>
      <c r="S5" s="453" t="s">
        <v>8</v>
      </c>
    </row>
    <row r="6" spans="1:19" ht="13.5" thickBot="1">
      <c r="A6" s="5"/>
      <c r="B6" s="9" t="s">
        <v>1</v>
      </c>
      <c r="C6" s="452"/>
      <c r="D6" s="452"/>
      <c r="E6" s="454"/>
      <c r="F6" s="452"/>
      <c r="G6" s="454"/>
      <c r="H6" s="452"/>
      <c r="I6" s="454"/>
      <c r="J6" s="452"/>
      <c r="K6" s="454"/>
      <c r="L6" s="452"/>
      <c r="M6" s="454"/>
      <c r="N6" s="452"/>
      <c r="O6" s="454"/>
      <c r="P6" s="452"/>
      <c r="Q6" s="454"/>
      <c r="R6" s="456"/>
      <c r="S6" s="454"/>
    </row>
    <row r="7" spans="1:19" ht="12.75">
      <c r="A7" s="2"/>
      <c r="B7" s="258">
        <v>40766</v>
      </c>
      <c r="C7" s="253"/>
      <c r="D7" s="253"/>
      <c r="E7" s="254"/>
      <c r="F7" s="255"/>
      <c r="G7" s="254"/>
      <c r="H7" s="259">
        <v>8000</v>
      </c>
      <c r="I7" s="254" t="s">
        <v>9</v>
      </c>
      <c r="J7" s="253"/>
      <c r="K7" s="254"/>
      <c r="L7" s="255"/>
      <c r="M7" s="256"/>
      <c r="N7" s="253"/>
      <c r="O7" s="254"/>
      <c r="P7" s="255"/>
      <c r="Q7" s="256"/>
      <c r="R7" s="257"/>
      <c r="S7" s="254"/>
    </row>
    <row r="8" spans="1:19" ht="12.75">
      <c r="A8" s="2"/>
      <c r="B8" s="258"/>
      <c r="C8" s="238"/>
      <c r="D8" s="238"/>
      <c r="E8" s="239"/>
      <c r="F8" s="240"/>
      <c r="G8" s="239"/>
      <c r="H8" s="238"/>
      <c r="I8" s="239"/>
      <c r="J8" s="238"/>
      <c r="K8" s="239"/>
      <c r="L8" s="240"/>
      <c r="M8" s="241"/>
      <c r="N8" s="238"/>
      <c r="O8" s="239"/>
      <c r="P8" s="240"/>
      <c r="Q8" s="241"/>
      <c r="R8" s="242"/>
      <c r="S8" s="239"/>
    </row>
    <row r="9" spans="1:19" ht="13.5" thickBot="1">
      <c r="A9" s="2"/>
      <c r="B9" s="258">
        <v>40785</v>
      </c>
      <c r="C9" s="305">
        <f>D9+F9+H9+J9+L9+N9+P9+R9</f>
        <v>8000</v>
      </c>
      <c r="D9" s="243"/>
      <c r="E9" s="244"/>
      <c r="F9" s="250"/>
      <c r="G9" s="244"/>
      <c r="H9" s="263">
        <f>SUM(H7:H8)</f>
        <v>8000</v>
      </c>
      <c r="I9" s="244"/>
      <c r="J9" s="243"/>
      <c r="K9" s="244"/>
      <c r="L9" s="243"/>
      <c r="M9" s="244"/>
      <c r="N9" s="243"/>
      <c r="O9" s="244"/>
      <c r="P9" s="250"/>
      <c r="Q9" s="251"/>
      <c r="R9" s="252"/>
      <c r="S9" s="244"/>
    </row>
    <row r="10" spans="1:19" ht="12.75">
      <c r="A10" s="2"/>
      <c r="B10" s="300">
        <v>40795</v>
      </c>
      <c r="C10" s="306"/>
      <c r="D10" s="245"/>
      <c r="E10" s="246"/>
      <c r="F10" s="44"/>
      <c r="G10" s="247"/>
      <c r="H10" s="248"/>
      <c r="I10" s="249"/>
      <c r="J10" s="248"/>
      <c r="K10" s="247"/>
      <c r="L10" s="44"/>
      <c r="M10" s="33"/>
      <c r="N10" s="248"/>
      <c r="O10" s="247"/>
      <c r="P10" s="61">
        <v>3468.46</v>
      </c>
      <c r="Q10" s="27" t="s">
        <v>11</v>
      </c>
      <c r="R10" s="248"/>
      <c r="S10" s="247"/>
    </row>
    <row r="11" spans="1:19" ht="12.75">
      <c r="A11" s="2"/>
      <c r="B11" s="301">
        <v>40814</v>
      </c>
      <c r="C11" s="307"/>
      <c r="D11" s="53"/>
      <c r="E11" s="58"/>
      <c r="F11" s="39"/>
      <c r="G11" s="22"/>
      <c r="H11" s="45"/>
      <c r="I11" s="34"/>
      <c r="J11" s="45"/>
      <c r="K11" s="22"/>
      <c r="L11" s="51"/>
      <c r="M11" s="28"/>
      <c r="N11" s="45"/>
      <c r="O11" s="22"/>
      <c r="P11" s="62">
        <v>5737.9</v>
      </c>
      <c r="Q11" s="28" t="s">
        <v>13</v>
      </c>
      <c r="R11" s="45"/>
      <c r="S11" s="22"/>
    </row>
    <row r="12" spans="1:19" ht="12.75">
      <c r="A12" s="2"/>
      <c r="B12" s="302">
        <v>40814</v>
      </c>
      <c r="C12" s="308"/>
      <c r="D12" s="50"/>
      <c r="E12" s="57"/>
      <c r="F12" s="40"/>
      <c r="G12" s="23"/>
      <c r="H12" s="59">
        <v>36917.09</v>
      </c>
      <c r="I12" s="54" t="s">
        <v>14</v>
      </c>
      <c r="J12" s="46"/>
      <c r="K12" s="23"/>
      <c r="L12" s="40"/>
      <c r="M12" s="29"/>
      <c r="N12" s="46"/>
      <c r="O12" s="23"/>
      <c r="P12" s="40"/>
      <c r="Q12" s="29"/>
      <c r="R12" s="46"/>
      <c r="S12" s="23"/>
    </row>
    <row r="13" spans="1:19" ht="12.75">
      <c r="A13" s="2"/>
      <c r="B13" s="303">
        <v>40814</v>
      </c>
      <c r="C13" s="73"/>
      <c r="D13" s="48"/>
      <c r="E13" s="36"/>
      <c r="F13" s="41"/>
      <c r="G13" s="25"/>
      <c r="H13" s="60"/>
      <c r="I13" s="55"/>
      <c r="J13" s="47"/>
      <c r="K13" s="24"/>
      <c r="L13" s="41"/>
      <c r="M13" s="30"/>
      <c r="N13" s="47"/>
      <c r="O13" s="24"/>
      <c r="P13" s="41"/>
      <c r="Q13" s="30"/>
      <c r="R13" s="47"/>
      <c r="S13" s="24"/>
    </row>
    <row r="14" spans="1:19" ht="13.5" thickBot="1">
      <c r="A14" s="2"/>
      <c r="B14" s="304">
        <v>40814</v>
      </c>
      <c r="C14" s="309"/>
      <c r="D14" s="48"/>
      <c r="E14" s="36"/>
      <c r="F14" s="41"/>
      <c r="G14" s="25"/>
      <c r="H14" s="48"/>
      <c r="I14" s="36"/>
      <c r="J14" s="47"/>
      <c r="K14" s="24"/>
      <c r="L14" s="63">
        <v>15940</v>
      </c>
      <c r="M14" s="56" t="s">
        <v>14</v>
      </c>
      <c r="N14" s="47"/>
      <c r="O14" s="24"/>
      <c r="P14" s="41"/>
      <c r="Q14" s="30"/>
      <c r="R14" s="47"/>
      <c r="S14" s="24"/>
    </row>
    <row r="15" spans="1:19" ht="13.5" thickBot="1">
      <c r="A15" s="2"/>
      <c r="B15" s="64">
        <v>40816</v>
      </c>
      <c r="C15" s="310">
        <f>D15+F15+H15+J15+L15+N15+P15+R15</f>
        <v>293323.85</v>
      </c>
      <c r="D15" s="84">
        <v>178403.31</v>
      </c>
      <c r="E15" s="65" t="s">
        <v>12</v>
      </c>
      <c r="F15" s="66">
        <f>SUM(F10:F14)</f>
        <v>0</v>
      </c>
      <c r="G15" s="67"/>
      <c r="H15" s="68">
        <f>SUM(H10:H14)</f>
        <v>36917.09</v>
      </c>
      <c r="I15" s="69"/>
      <c r="J15" s="70">
        <f>SUM(J10:J14)</f>
        <v>0</v>
      </c>
      <c r="K15" s="67"/>
      <c r="L15" s="66">
        <f>SUM(L10:L14)</f>
        <v>15940</v>
      </c>
      <c r="M15" s="71"/>
      <c r="N15" s="70">
        <f>F15+H15+J15+L15</f>
        <v>52857.09</v>
      </c>
      <c r="O15" s="67"/>
      <c r="P15" s="66">
        <f>SUM(P10:P14)</f>
        <v>9206.36</v>
      </c>
      <c r="Q15" s="71"/>
      <c r="R15" s="70">
        <f>SUM(R10:R14)</f>
        <v>0</v>
      </c>
      <c r="S15" s="67"/>
    </row>
    <row r="16" spans="1:19" ht="12.75">
      <c r="A16" s="2"/>
      <c r="B16" s="20">
        <v>40834</v>
      </c>
      <c r="C16" s="48"/>
      <c r="D16" s="48"/>
      <c r="E16" s="15"/>
      <c r="F16" s="48"/>
      <c r="G16" s="15"/>
      <c r="H16" s="48"/>
      <c r="I16" s="37"/>
      <c r="J16" s="48"/>
      <c r="K16" s="24"/>
      <c r="L16" s="42"/>
      <c r="M16" s="30"/>
      <c r="N16" s="48"/>
      <c r="O16" s="24"/>
      <c r="P16" s="42">
        <v>3571.58</v>
      </c>
      <c r="Q16" s="56" t="s">
        <v>18</v>
      </c>
      <c r="R16" s="48"/>
      <c r="S16" s="24"/>
    </row>
    <row r="17" spans="1:19" ht="12.75">
      <c r="A17" s="3"/>
      <c r="B17" s="20">
        <v>40841</v>
      </c>
      <c r="C17" s="48"/>
      <c r="D17" s="48"/>
      <c r="E17" s="15"/>
      <c r="F17" s="48">
        <v>6908.51</v>
      </c>
      <c r="G17" s="15" t="s">
        <v>14</v>
      </c>
      <c r="H17" s="48"/>
      <c r="I17" s="37"/>
      <c r="J17" s="48"/>
      <c r="K17" s="25"/>
      <c r="L17" s="42"/>
      <c r="M17" s="31"/>
      <c r="N17" s="48"/>
      <c r="O17" s="25"/>
      <c r="P17" s="42"/>
      <c r="Q17" s="31"/>
      <c r="R17" s="48"/>
      <c r="S17" s="25"/>
    </row>
    <row r="18" spans="1:19" ht="13.5" thickBot="1">
      <c r="A18" s="3"/>
      <c r="B18" s="75">
        <v>40847</v>
      </c>
      <c r="C18" s="76"/>
      <c r="D18" s="76"/>
      <c r="E18" s="77"/>
      <c r="F18" s="76"/>
      <c r="G18" s="77"/>
      <c r="H18" s="76"/>
      <c r="I18" s="78"/>
      <c r="J18" s="76"/>
      <c r="K18" s="79"/>
      <c r="L18" s="80">
        <v>14006.82</v>
      </c>
      <c r="M18" s="81" t="s">
        <v>14</v>
      </c>
      <c r="N18" s="76"/>
      <c r="O18" s="79"/>
      <c r="P18" s="80"/>
      <c r="Q18" s="81"/>
      <c r="R18" s="76"/>
      <c r="S18" s="79"/>
    </row>
    <row r="19" spans="1:19" ht="13.5" thickBot="1">
      <c r="A19" s="3"/>
      <c r="B19" s="64">
        <v>40847</v>
      </c>
      <c r="C19" s="83">
        <f>D19+F19+H19+J19+L19+N19+P19+R19</f>
        <v>330870.95000000007</v>
      </c>
      <c r="D19" s="285">
        <v>285468.71</v>
      </c>
      <c r="E19" s="289" t="s">
        <v>12</v>
      </c>
      <c r="F19" s="70">
        <f>SUM(F16:F18)</f>
        <v>6908.51</v>
      </c>
      <c r="G19" s="82"/>
      <c r="H19" s="68">
        <f>SUM(H16:H18)</f>
        <v>0</v>
      </c>
      <c r="I19" s="69"/>
      <c r="J19" s="70">
        <f>SUM(J16:J18)</f>
        <v>0</v>
      </c>
      <c r="K19" s="67"/>
      <c r="L19" s="66">
        <f>SUM(L16:L18)</f>
        <v>14006.82</v>
      </c>
      <c r="M19" s="71"/>
      <c r="N19" s="70">
        <f>F19+H19+J19+L19</f>
        <v>20915.33</v>
      </c>
      <c r="O19" s="67"/>
      <c r="P19" s="66">
        <f>SUM(P16:P18)</f>
        <v>3571.58</v>
      </c>
      <c r="Q19" s="71"/>
      <c r="R19" s="70">
        <f>SUM(R16:R18)</f>
        <v>0</v>
      </c>
      <c r="S19" s="67"/>
    </row>
    <row r="20" spans="1:19" ht="12.75">
      <c r="A20" s="3"/>
      <c r="B20" s="274">
        <v>40848</v>
      </c>
      <c r="C20" s="275"/>
      <c r="D20" s="278"/>
      <c r="E20" s="277"/>
      <c r="F20" s="278"/>
      <c r="G20" s="277"/>
      <c r="H20" s="279">
        <v>8000</v>
      </c>
      <c r="I20" s="283" t="s">
        <v>9</v>
      </c>
      <c r="J20" s="278"/>
      <c r="K20" s="280"/>
      <c r="L20" s="276"/>
      <c r="M20" s="281"/>
      <c r="N20" s="278"/>
      <c r="O20" s="280"/>
      <c r="P20" s="276"/>
      <c r="Q20" s="281"/>
      <c r="R20" s="278"/>
      <c r="S20" s="280"/>
    </row>
    <row r="21" spans="1:19" ht="12.75">
      <c r="A21" s="3"/>
      <c r="B21" s="282">
        <v>40848</v>
      </c>
      <c r="C21" s="284"/>
      <c r="D21" s="103"/>
      <c r="E21" s="102"/>
      <c r="F21" s="103"/>
      <c r="G21" s="102"/>
      <c r="H21" s="45">
        <v>36615.74</v>
      </c>
      <c r="I21" s="104" t="s">
        <v>14</v>
      </c>
      <c r="J21" s="103"/>
      <c r="K21" s="105"/>
      <c r="L21" s="101"/>
      <c r="M21" s="106"/>
      <c r="N21" s="103"/>
      <c r="O21" s="105"/>
      <c r="P21" s="101"/>
      <c r="Q21" s="106"/>
      <c r="R21" s="103"/>
      <c r="S21" s="105"/>
    </row>
    <row r="22" spans="1:19" ht="12.75">
      <c r="A22" s="3"/>
      <c r="B22" s="21">
        <v>40863</v>
      </c>
      <c r="C22" s="311"/>
      <c r="D22" s="46"/>
      <c r="E22" s="14"/>
      <c r="F22" s="46"/>
      <c r="G22" s="14"/>
      <c r="H22" s="46"/>
      <c r="I22" s="35"/>
      <c r="J22" s="46"/>
      <c r="K22" s="23"/>
      <c r="L22" s="40"/>
      <c r="M22" s="29"/>
      <c r="N22" s="46"/>
      <c r="O22" s="23"/>
      <c r="P22" s="40">
        <v>3671.12</v>
      </c>
      <c r="Q22" s="29" t="s">
        <v>19</v>
      </c>
      <c r="R22" s="46"/>
      <c r="S22" s="23"/>
    </row>
    <row r="23" spans="1:19" ht="12.75">
      <c r="A23" s="3"/>
      <c r="B23" s="20">
        <v>40864</v>
      </c>
      <c r="C23" s="286"/>
      <c r="D23" s="46"/>
      <c r="E23" s="14"/>
      <c r="F23" s="46">
        <v>4560.86</v>
      </c>
      <c r="G23" s="14" t="s">
        <v>14</v>
      </c>
      <c r="H23" s="46"/>
      <c r="I23" s="35"/>
      <c r="J23" s="46"/>
      <c r="K23" s="23"/>
      <c r="L23" s="40"/>
      <c r="M23" s="29"/>
      <c r="N23" s="46"/>
      <c r="O23" s="23"/>
      <c r="P23" s="40"/>
      <c r="Q23" s="29"/>
      <c r="R23" s="46"/>
      <c r="S23" s="23"/>
    </row>
    <row r="24" spans="1:19" ht="12.75">
      <c r="A24" s="3"/>
      <c r="B24" s="20">
        <v>40868</v>
      </c>
      <c r="C24" s="287"/>
      <c r="D24" s="49"/>
      <c r="E24" s="16"/>
      <c r="F24" s="49"/>
      <c r="G24" s="16"/>
      <c r="H24" s="49"/>
      <c r="I24" s="38"/>
      <c r="J24" s="49"/>
      <c r="K24" s="26"/>
      <c r="L24" s="85">
        <v>11520.92</v>
      </c>
      <c r="M24" s="292" t="s">
        <v>14</v>
      </c>
      <c r="N24" s="49"/>
      <c r="O24" s="26"/>
      <c r="P24" s="43"/>
      <c r="Q24" s="32"/>
      <c r="R24" s="49"/>
      <c r="S24" s="26"/>
    </row>
    <row r="25" spans="1:19" ht="13.5" thickBot="1">
      <c r="A25" s="3"/>
      <c r="B25" s="75">
        <v>40875</v>
      </c>
      <c r="C25" s="288"/>
      <c r="D25" s="290"/>
      <c r="E25" s="291"/>
      <c r="F25" s="94"/>
      <c r="G25" s="93"/>
      <c r="H25" s="94"/>
      <c r="I25" s="95"/>
      <c r="J25" s="94"/>
      <c r="K25" s="96"/>
      <c r="L25" s="92"/>
      <c r="M25" s="97"/>
      <c r="N25" s="94"/>
      <c r="O25" s="96"/>
      <c r="P25" s="98">
        <v>1936.65</v>
      </c>
      <c r="Q25" s="99" t="s">
        <v>20</v>
      </c>
      <c r="R25" s="94"/>
      <c r="S25" s="96"/>
    </row>
    <row r="26" spans="1:19" ht="13.5" thickBot="1">
      <c r="A26" s="3"/>
      <c r="B26" s="64">
        <v>40877</v>
      </c>
      <c r="C26" s="107">
        <f>D26+F26+H26+J26+L26+N26+P26+R26</f>
        <v>455461.42</v>
      </c>
      <c r="D26" s="66">
        <v>328458.61</v>
      </c>
      <c r="E26" s="82" t="s">
        <v>12</v>
      </c>
      <c r="F26" s="70">
        <f>SUM(F22:F25)</f>
        <v>4560.86</v>
      </c>
      <c r="G26" s="82"/>
      <c r="H26" s="70">
        <f>SUM(H20:H25)</f>
        <v>44615.74</v>
      </c>
      <c r="I26" s="69"/>
      <c r="J26" s="70">
        <f>SUM(J22:J25)</f>
        <v>0</v>
      </c>
      <c r="K26" s="67"/>
      <c r="L26" s="66">
        <f>SUM(L22:L25)</f>
        <v>11520.92</v>
      </c>
      <c r="M26" s="71"/>
      <c r="N26" s="70">
        <f>F26+H26+J26+L26</f>
        <v>60697.52</v>
      </c>
      <c r="O26" s="67"/>
      <c r="P26" s="66">
        <f>SUM(P22:P25)</f>
        <v>5607.77</v>
      </c>
      <c r="Q26" s="71"/>
      <c r="R26" s="70">
        <f>SUM(R22:R25)</f>
        <v>0</v>
      </c>
      <c r="S26" s="67"/>
    </row>
    <row r="27" spans="1:19" ht="12.75">
      <c r="A27" s="3"/>
      <c r="B27" s="21">
        <v>40882</v>
      </c>
      <c r="C27" s="100"/>
      <c r="D27" s="101"/>
      <c r="E27" s="102"/>
      <c r="F27" s="103"/>
      <c r="G27" s="102"/>
      <c r="H27" s="45">
        <v>8000</v>
      </c>
      <c r="I27" s="108" t="s">
        <v>9</v>
      </c>
      <c r="J27" s="103"/>
      <c r="K27" s="105"/>
      <c r="L27" s="101"/>
      <c r="M27" s="106"/>
      <c r="N27" s="103"/>
      <c r="O27" s="105"/>
      <c r="P27" s="101"/>
      <c r="Q27" s="106"/>
      <c r="R27" s="103"/>
      <c r="S27" s="105"/>
    </row>
    <row r="28" spans="1:19" ht="12.75">
      <c r="A28" s="3"/>
      <c r="B28" s="21">
        <v>40882</v>
      </c>
      <c r="C28" s="100"/>
      <c r="D28" s="101"/>
      <c r="E28" s="102"/>
      <c r="F28" s="103"/>
      <c r="G28" s="102"/>
      <c r="H28" s="45">
        <v>8000</v>
      </c>
      <c r="I28" s="108" t="s">
        <v>9</v>
      </c>
      <c r="J28" s="103"/>
      <c r="K28" s="105"/>
      <c r="L28" s="101"/>
      <c r="M28" s="106"/>
      <c r="N28" s="103"/>
      <c r="O28" s="105"/>
      <c r="P28" s="101"/>
      <c r="Q28" s="106"/>
      <c r="R28" s="103"/>
      <c r="S28" s="105"/>
    </row>
    <row r="29" spans="1:19" ht="12.75">
      <c r="A29" s="3"/>
      <c r="B29" s="21">
        <v>40882</v>
      </c>
      <c r="C29" s="100"/>
      <c r="D29" s="101"/>
      <c r="E29" s="102"/>
      <c r="F29" s="103"/>
      <c r="G29" s="102"/>
      <c r="H29" s="45">
        <v>36788.32</v>
      </c>
      <c r="I29" s="108" t="s">
        <v>14</v>
      </c>
      <c r="J29" s="103"/>
      <c r="K29" s="105"/>
      <c r="L29" s="101"/>
      <c r="M29" s="106"/>
      <c r="N29" s="103"/>
      <c r="O29" s="105"/>
      <c r="P29" s="101"/>
      <c r="Q29" s="106"/>
      <c r="R29" s="103"/>
      <c r="S29" s="105"/>
    </row>
    <row r="30" spans="1:19" ht="12.75">
      <c r="A30" s="3"/>
      <c r="B30" s="21">
        <v>40890</v>
      </c>
      <c r="C30" s="100"/>
      <c r="D30" s="101"/>
      <c r="E30" s="102"/>
      <c r="F30" s="103"/>
      <c r="G30" s="102"/>
      <c r="H30" s="45"/>
      <c r="I30" s="104"/>
      <c r="J30" s="103"/>
      <c r="K30" s="105"/>
      <c r="L30" s="101"/>
      <c r="M30" s="106"/>
      <c r="N30" s="103"/>
      <c r="O30" s="105"/>
      <c r="P30" s="101">
        <v>10000</v>
      </c>
      <c r="Q30" s="106">
        <v>2020</v>
      </c>
      <c r="R30" s="103"/>
      <c r="S30" s="105"/>
    </row>
    <row r="31" spans="1:19" ht="12.75">
      <c r="A31" s="3"/>
      <c r="B31" s="21">
        <v>40893</v>
      </c>
      <c r="C31" s="100"/>
      <c r="D31" s="101"/>
      <c r="E31" s="102"/>
      <c r="F31" s="103"/>
      <c r="G31" s="102"/>
      <c r="H31" s="45"/>
      <c r="I31" s="104"/>
      <c r="J31" s="103"/>
      <c r="K31" s="105"/>
      <c r="L31" s="101"/>
      <c r="M31" s="106"/>
      <c r="N31" s="103"/>
      <c r="O31" s="105"/>
      <c r="P31" s="101">
        <v>3815.12</v>
      </c>
      <c r="Q31" s="106" t="s">
        <v>21</v>
      </c>
      <c r="R31" s="103"/>
      <c r="S31" s="105"/>
    </row>
    <row r="32" spans="1:19" ht="12.75">
      <c r="A32" s="3"/>
      <c r="B32" s="21">
        <v>40903</v>
      </c>
      <c r="C32" s="100"/>
      <c r="D32" s="101"/>
      <c r="E32" s="102"/>
      <c r="F32" s="103"/>
      <c r="G32" s="102"/>
      <c r="H32" s="45"/>
      <c r="I32" s="104"/>
      <c r="J32" s="103"/>
      <c r="K32" s="105"/>
      <c r="L32" s="101"/>
      <c r="M32" s="106"/>
      <c r="N32" s="103"/>
      <c r="O32" s="105"/>
      <c r="P32" s="101">
        <v>3000</v>
      </c>
      <c r="Q32" s="106">
        <v>2225</v>
      </c>
      <c r="R32" s="103"/>
      <c r="S32" s="105"/>
    </row>
    <row r="33" spans="1:19" ht="12.75">
      <c r="A33" s="3"/>
      <c r="B33" s="21">
        <v>40906</v>
      </c>
      <c r="C33" s="100"/>
      <c r="D33" s="101"/>
      <c r="E33" s="102"/>
      <c r="F33" s="103"/>
      <c r="G33" s="102"/>
      <c r="H33" s="45"/>
      <c r="I33" s="104"/>
      <c r="J33" s="103"/>
      <c r="K33" s="105"/>
      <c r="L33" s="101">
        <v>13360.3</v>
      </c>
      <c r="M33" s="106" t="s">
        <v>14</v>
      </c>
      <c r="N33" s="103"/>
      <c r="O33" s="105"/>
      <c r="P33" s="101"/>
      <c r="Q33" s="106"/>
      <c r="R33" s="103"/>
      <c r="S33" s="105"/>
    </row>
    <row r="34" spans="1:19" ht="13.5" thickBot="1">
      <c r="A34" s="3"/>
      <c r="B34" s="75">
        <v>40907</v>
      </c>
      <c r="C34" s="109"/>
      <c r="D34" s="90"/>
      <c r="E34" s="87"/>
      <c r="F34" s="86"/>
      <c r="G34" s="87"/>
      <c r="H34" s="110"/>
      <c r="I34" s="88"/>
      <c r="J34" s="86"/>
      <c r="K34" s="89"/>
      <c r="L34" s="90"/>
      <c r="M34" s="91"/>
      <c r="N34" s="86"/>
      <c r="O34" s="89"/>
      <c r="P34" s="90">
        <v>12211.24</v>
      </c>
      <c r="Q34" s="91">
        <v>2210</v>
      </c>
      <c r="R34" s="86"/>
      <c r="S34" s="89"/>
    </row>
    <row r="35" spans="1:19" ht="13.5" thickBot="1">
      <c r="A35" s="3"/>
      <c r="B35" s="64">
        <v>40907</v>
      </c>
      <c r="C35" s="117">
        <f>D35+F35+H35+J35+L35+N35+P35+R35</f>
        <v>636420.51</v>
      </c>
      <c r="D35" s="111">
        <v>475096.91</v>
      </c>
      <c r="E35" s="112" t="s">
        <v>12</v>
      </c>
      <c r="F35" s="113">
        <f>SUM(F27:F34)</f>
        <v>0</v>
      </c>
      <c r="G35" s="112"/>
      <c r="H35" s="68">
        <f>SUM(H27:H34)</f>
        <v>52788.32</v>
      </c>
      <c r="I35" s="114"/>
      <c r="J35" s="113">
        <f>SUM(J27:J34)</f>
        <v>0</v>
      </c>
      <c r="K35" s="115"/>
      <c r="L35" s="111">
        <f>SUM(L27:L34)</f>
        <v>13360.3</v>
      </c>
      <c r="M35" s="116"/>
      <c r="N35" s="113">
        <f>F35+H35+J35+L35</f>
        <v>66148.62</v>
      </c>
      <c r="O35" s="115"/>
      <c r="P35" s="111">
        <f>SUM(P27:P34)</f>
        <v>29026.36</v>
      </c>
      <c r="Q35" s="116"/>
      <c r="R35" s="113">
        <f>SUM(R27:R34)</f>
        <v>0</v>
      </c>
      <c r="S35" s="115"/>
    </row>
    <row r="36" spans="1:19" ht="13.5" thickBot="1">
      <c r="A36" s="3"/>
      <c r="B36" s="64"/>
      <c r="C36" s="117">
        <f>C9+C15+C19+C26+C35</f>
        <v>1724076.73</v>
      </c>
      <c r="D36" s="111">
        <f>D15+D19+D26+D35</f>
        <v>1267427.54</v>
      </c>
      <c r="E36" s="118" t="s">
        <v>22</v>
      </c>
      <c r="F36" s="113">
        <f>F15+F19+F26+F35</f>
        <v>11469.369999999999</v>
      </c>
      <c r="G36" s="112"/>
      <c r="H36" s="68">
        <f>H9+H15+H19+H26+H35</f>
        <v>142321.15</v>
      </c>
      <c r="I36" s="114"/>
      <c r="J36" s="113">
        <f>J15+J19+J26+J35</f>
        <v>0</v>
      </c>
      <c r="K36" s="115"/>
      <c r="L36" s="111">
        <f>L15+L19+L26+L35</f>
        <v>54828.03999999999</v>
      </c>
      <c r="M36" s="116"/>
      <c r="N36" s="113">
        <f>N15+N19+N26+N35</f>
        <v>200618.56</v>
      </c>
      <c r="O36" s="115"/>
      <c r="P36" s="111">
        <f>P15+P19+P26+P35</f>
        <v>47412.07</v>
      </c>
      <c r="Q36" s="116"/>
      <c r="R36" s="113">
        <f>R15+R19+R26+R35</f>
        <v>0</v>
      </c>
      <c r="S36" s="115"/>
    </row>
    <row r="37" spans="1:19" ht="12.75">
      <c r="A37" s="3"/>
      <c r="B37" s="21"/>
      <c r="C37" s="74"/>
      <c r="D37" s="40"/>
      <c r="E37" s="14"/>
      <c r="F37" s="46"/>
      <c r="G37" s="14"/>
      <c r="H37" s="45"/>
      <c r="I37" s="35"/>
      <c r="J37" s="46"/>
      <c r="K37" s="23"/>
      <c r="L37" s="40"/>
      <c r="M37" s="29"/>
      <c r="N37" s="46"/>
      <c r="O37" s="23"/>
      <c r="P37" s="40"/>
      <c r="Q37" s="29"/>
      <c r="R37" s="46"/>
      <c r="S37" s="23"/>
    </row>
    <row r="38" spans="1:19" ht="12.75">
      <c r="A38" s="3"/>
      <c r="B38" s="20"/>
      <c r="C38" s="74"/>
      <c r="D38" s="40"/>
      <c r="E38" s="14"/>
      <c r="F38" s="46"/>
      <c r="G38" s="14"/>
      <c r="H38" s="45"/>
      <c r="I38" s="35"/>
      <c r="J38" s="46"/>
      <c r="K38" s="23"/>
      <c r="L38" s="40"/>
      <c r="M38" s="29"/>
      <c r="N38" s="46"/>
      <c r="O38" s="23"/>
      <c r="P38" s="40"/>
      <c r="Q38" s="29"/>
      <c r="R38" s="46"/>
      <c r="S38" s="23"/>
    </row>
    <row r="39" spans="1:19" ht="12.75">
      <c r="A39" s="3"/>
      <c r="B39" s="20"/>
      <c r="C39" s="74"/>
      <c r="D39" s="40"/>
      <c r="E39" s="14"/>
      <c r="F39" s="46"/>
      <c r="G39" s="14"/>
      <c r="H39" s="52"/>
      <c r="I39" s="35"/>
      <c r="J39" s="46"/>
      <c r="K39" s="23"/>
      <c r="L39" s="40"/>
      <c r="M39" s="29"/>
      <c r="N39" s="46"/>
      <c r="O39" s="23"/>
      <c r="P39" s="40"/>
      <c r="Q39" s="29"/>
      <c r="R39" s="46"/>
      <c r="S39" s="23"/>
    </row>
    <row r="40" spans="1:19" ht="12.75">
      <c r="A40" s="3"/>
      <c r="B40" s="20"/>
      <c r="C40" s="74"/>
      <c r="D40" s="40"/>
      <c r="E40" s="14"/>
      <c r="F40" s="46"/>
      <c r="G40" s="14"/>
      <c r="H40" s="45"/>
      <c r="I40" s="35"/>
      <c r="J40" s="46"/>
      <c r="K40" s="23"/>
      <c r="L40" s="40"/>
      <c r="M40" s="29"/>
      <c r="N40" s="46"/>
      <c r="O40" s="23"/>
      <c r="P40" s="40"/>
      <c r="Q40" s="29"/>
      <c r="R40" s="46"/>
      <c r="S40" s="23"/>
    </row>
    <row r="41" spans="1:19" ht="12.75">
      <c r="A41" s="3"/>
      <c r="B41" s="20"/>
      <c r="C41" s="74"/>
      <c r="D41" s="40"/>
      <c r="E41" s="14"/>
      <c r="F41" s="46"/>
      <c r="G41" s="14"/>
      <c r="H41" s="52"/>
      <c r="I41" s="35"/>
      <c r="J41" s="46"/>
      <c r="K41" s="23"/>
      <c r="L41" s="40"/>
      <c r="M41" s="29"/>
      <c r="N41" s="46"/>
      <c r="O41" s="23"/>
      <c r="P41" s="40"/>
      <c r="Q41" s="29"/>
      <c r="R41" s="46"/>
      <c r="S41" s="23"/>
    </row>
    <row r="42" spans="1:19" ht="12.75">
      <c r="A42" s="3"/>
      <c r="B42" s="20"/>
      <c r="C42" s="74"/>
      <c r="D42" s="40"/>
      <c r="E42" s="14"/>
      <c r="F42" s="46"/>
      <c r="G42" s="14"/>
      <c r="H42" s="45"/>
      <c r="I42" s="35"/>
      <c r="J42" s="46"/>
      <c r="K42" s="23"/>
      <c r="L42" s="40"/>
      <c r="M42" s="29"/>
      <c r="N42" s="46"/>
      <c r="O42" s="23"/>
      <c r="P42" s="40"/>
      <c r="Q42" s="29"/>
      <c r="R42" s="46"/>
      <c r="S42" s="23"/>
    </row>
  </sheetData>
  <sheetProtection/>
  <mergeCells count="18">
    <mergeCell ref="C5:C6"/>
    <mergeCell ref="S5:S6"/>
    <mergeCell ref="F2:P3"/>
    <mergeCell ref="M5:M6"/>
    <mergeCell ref="P5:P6"/>
    <mergeCell ref="Q5:Q6"/>
    <mergeCell ref="N5:N6"/>
    <mergeCell ref="O5:O6"/>
    <mergeCell ref="J5:J6"/>
    <mergeCell ref="K5:K6"/>
    <mergeCell ref="D5:D6"/>
    <mergeCell ref="E5:E6"/>
    <mergeCell ref="R5:R6"/>
    <mergeCell ref="L5:L6"/>
    <mergeCell ref="F5:F6"/>
    <mergeCell ref="G5:G6"/>
    <mergeCell ref="H5:H6"/>
    <mergeCell ref="I5:I6"/>
  </mergeCells>
  <printOptions/>
  <pageMargins left="0" right="0" top="0.5905511811023623" bottom="0.5905511811023623" header="0" footer="0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B1">
      <pane xSplit="1" ySplit="6" topLeftCell="C7" activePane="bottomRight" state="frozen"/>
      <selection pane="topLeft" activeCell="B1" sqref="B1"/>
      <selection pane="topRight" activeCell="D1" sqref="D1"/>
      <selection pane="bottomLeft" activeCell="B4" sqref="B4"/>
      <selection pane="bottomRight" activeCell="L209" sqref="L209"/>
    </sheetView>
  </sheetViews>
  <sheetFormatPr defaultColWidth="9.00390625" defaultRowHeight="12.75"/>
  <cols>
    <col min="1" max="1" width="4.125" style="0" customWidth="1"/>
    <col min="2" max="2" width="18.00390625" style="0" customWidth="1"/>
    <col min="3" max="3" width="11.875" style="0" customWidth="1"/>
    <col min="4" max="4" width="11.00390625" style="0" customWidth="1"/>
    <col min="5" max="5" width="10.25390625" style="0" customWidth="1"/>
    <col min="6" max="6" width="10.00390625" style="0" customWidth="1"/>
    <col min="7" max="7" width="10.75390625" style="0" customWidth="1"/>
    <col min="8" max="8" width="11.375" style="0" customWidth="1"/>
    <col min="9" max="9" width="11.00390625" style="0" customWidth="1"/>
    <col min="10" max="10" width="11.125" style="0" customWidth="1"/>
    <col min="11" max="11" width="11.25390625" style="0" customWidth="1"/>
    <col min="12" max="12" width="20.375" style="0" customWidth="1"/>
  </cols>
  <sheetData>
    <row r="1" spans="3:12" ht="12.7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2" ht="18" customHeight="1">
      <c r="C2" s="475" t="s">
        <v>44</v>
      </c>
      <c r="D2" s="475"/>
      <c r="E2" s="475"/>
      <c r="F2" s="475"/>
      <c r="G2" s="475"/>
      <c r="H2" s="475"/>
      <c r="I2" s="475"/>
      <c r="J2" s="475"/>
      <c r="K2" s="475"/>
      <c r="L2" s="475"/>
    </row>
    <row r="3" spans="3:12" ht="9.75" customHeight="1"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3:6" ht="15" customHeight="1" thickBot="1">
      <c r="C4" s="1"/>
      <c r="E4" s="1"/>
      <c r="F4" s="1"/>
    </row>
    <row r="5" spans="1:12" ht="15" customHeight="1">
      <c r="A5" s="4" t="s">
        <v>0</v>
      </c>
      <c r="B5" s="119"/>
      <c r="C5" s="476" t="s">
        <v>23</v>
      </c>
      <c r="D5" s="478" t="s">
        <v>24</v>
      </c>
      <c r="E5" s="480" t="s">
        <v>76</v>
      </c>
      <c r="F5" s="480" t="s">
        <v>77</v>
      </c>
      <c r="G5" s="480" t="s">
        <v>78</v>
      </c>
      <c r="H5" s="467" t="s">
        <v>91</v>
      </c>
      <c r="I5" s="463" t="s">
        <v>79</v>
      </c>
      <c r="J5" s="465" t="s">
        <v>41</v>
      </c>
      <c r="K5" s="482" t="s">
        <v>80</v>
      </c>
      <c r="L5" s="482" t="s">
        <v>33</v>
      </c>
    </row>
    <row r="6" spans="1:12" ht="27.75" customHeight="1" thickBot="1">
      <c r="A6" s="5"/>
      <c r="B6" s="9" t="s">
        <v>34</v>
      </c>
      <c r="C6" s="477"/>
      <c r="D6" s="479"/>
      <c r="E6" s="481"/>
      <c r="F6" s="481"/>
      <c r="G6" s="481"/>
      <c r="H6" s="468"/>
      <c r="I6" s="464"/>
      <c r="J6" s="466"/>
      <c r="K6" s="483"/>
      <c r="L6" s="483"/>
    </row>
    <row r="7" spans="1:12" ht="13.5" thickBot="1">
      <c r="A7" s="2"/>
      <c r="B7" s="270">
        <v>40756</v>
      </c>
      <c r="C7" s="72"/>
      <c r="D7" s="153"/>
      <c r="E7" s="137"/>
      <c r="F7" s="137"/>
      <c r="G7" s="138"/>
      <c r="H7" s="138"/>
      <c r="I7" s="139"/>
      <c r="J7" s="204"/>
      <c r="K7" s="140"/>
      <c r="L7" s="142"/>
    </row>
    <row r="8" spans="1:12" ht="12.75">
      <c r="A8" s="2"/>
      <c r="B8" s="28" t="s">
        <v>25</v>
      </c>
      <c r="C8" s="143">
        <v>170771.61</v>
      </c>
      <c r="D8" s="154"/>
      <c r="E8" s="121"/>
      <c r="F8" s="121"/>
      <c r="G8" s="122"/>
      <c r="H8" s="122"/>
      <c r="I8" s="191"/>
      <c r="J8" s="205"/>
      <c r="K8" s="141"/>
      <c r="L8" s="219"/>
    </row>
    <row r="9" spans="1:12" ht="12.75">
      <c r="A9" s="2"/>
      <c r="B9" s="342" t="s">
        <v>75</v>
      </c>
      <c r="C9" s="345">
        <v>16608.11600000001</v>
      </c>
      <c r="D9" s="343"/>
      <c r="E9" s="121"/>
      <c r="F9" s="121"/>
      <c r="G9" s="122"/>
      <c r="H9" s="122"/>
      <c r="I9" s="266"/>
      <c r="J9" s="267"/>
      <c r="K9" s="268"/>
      <c r="L9" s="344"/>
    </row>
    <row r="10" spans="1:12" ht="12.75">
      <c r="A10" s="2"/>
      <c r="B10" s="131" t="s">
        <v>26</v>
      </c>
      <c r="C10" s="339">
        <v>54378.33</v>
      </c>
      <c r="D10" s="155"/>
      <c r="E10" s="123"/>
      <c r="F10" s="123"/>
      <c r="G10" s="124"/>
      <c r="H10" s="124"/>
      <c r="I10" s="10"/>
      <c r="J10" s="206"/>
      <c r="K10" s="17"/>
      <c r="L10" s="220"/>
    </row>
    <row r="11" spans="1:12" ht="12.75">
      <c r="A11" s="2"/>
      <c r="B11" s="132" t="s">
        <v>27</v>
      </c>
      <c r="C11" s="340">
        <v>7227.6</v>
      </c>
      <c r="D11" s="156"/>
      <c r="E11" s="125"/>
      <c r="F11" s="125"/>
      <c r="G11" s="126"/>
      <c r="H11" s="126"/>
      <c r="I11" s="10"/>
      <c r="J11" s="206"/>
      <c r="K11" s="18"/>
      <c r="L11" s="221"/>
    </row>
    <row r="12" spans="1:12" ht="12.75">
      <c r="A12" s="2"/>
      <c r="B12" s="133" t="s">
        <v>28</v>
      </c>
      <c r="C12" s="164">
        <v>14954.47</v>
      </c>
      <c r="D12" s="157"/>
      <c r="E12" s="127"/>
      <c r="F12" s="127"/>
      <c r="G12" s="126"/>
      <c r="H12" s="126"/>
      <c r="I12" s="7"/>
      <c r="J12" s="207"/>
      <c r="K12" s="13"/>
      <c r="L12" s="222"/>
    </row>
    <row r="13" spans="1:12" ht="12.75">
      <c r="A13" s="2"/>
      <c r="B13" s="133" t="s">
        <v>29</v>
      </c>
      <c r="C13" s="164">
        <v>671.45</v>
      </c>
      <c r="D13" s="157"/>
      <c r="E13" s="127"/>
      <c r="F13" s="127"/>
      <c r="G13" s="126"/>
      <c r="H13" s="126"/>
      <c r="I13" s="7"/>
      <c r="J13" s="207"/>
      <c r="K13" s="13"/>
      <c r="L13" s="222"/>
    </row>
    <row r="14" spans="1:12" ht="12.75">
      <c r="A14" s="2"/>
      <c r="B14" s="134" t="s">
        <v>30</v>
      </c>
      <c r="C14" s="165">
        <v>22381.6</v>
      </c>
      <c r="D14" s="158"/>
      <c r="E14" s="127"/>
      <c r="F14" s="127"/>
      <c r="G14" s="190"/>
      <c r="H14" s="190"/>
      <c r="I14" s="7"/>
      <c r="J14" s="207"/>
      <c r="K14" s="13"/>
      <c r="L14" s="222"/>
    </row>
    <row r="15" spans="1:12" ht="12.75">
      <c r="A15" s="2"/>
      <c r="B15" s="134" t="s">
        <v>32</v>
      </c>
      <c r="C15" s="341">
        <v>9743.36</v>
      </c>
      <c r="D15" s="159"/>
      <c r="E15" s="128"/>
      <c r="F15" s="128"/>
      <c r="G15" s="231"/>
      <c r="H15" s="231"/>
      <c r="I15" s="12"/>
      <c r="J15" s="208"/>
      <c r="K15" s="19"/>
      <c r="L15" s="223"/>
    </row>
    <row r="16" spans="1:12" ht="13.5" thickBot="1">
      <c r="A16" s="2"/>
      <c r="B16" s="168" t="s">
        <v>31</v>
      </c>
      <c r="C16" s="165">
        <v>162172.24</v>
      </c>
      <c r="D16" s="158"/>
      <c r="E16" s="169"/>
      <c r="F16" s="169"/>
      <c r="G16" s="232"/>
      <c r="H16" s="232"/>
      <c r="I16" s="170"/>
      <c r="J16" s="209"/>
      <c r="K16" s="171"/>
      <c r="L16" s="224"/>
    </row>
    <row r="17" spans="1:12" ht="13.5" thickBot="1">
      <c r="A17" s="2"/>
      <c r="B17" s="176" t="s">
        <v>83</v>
      </c>
      <c r="C17" s="347">
        <f>SUM(C8:C16)</f>
        <v>458908.77599999995</v>
      </c>
      <c r="D17" s="197">
        <v>0</v>
      </c>
      <c r="E17" s="198">
        <v>8000</v>
      </c>
      <c r="F17" s="174"/>
      <c r="G17" s="198">
        <f>'в ТСЖ'!C9</f>
        <v>8000</v>
      </c>
      <c r="H17" s="198"/>
      <c r="I17" s="193">
        <f>SUM(I8:I16)</f>
        <v>0</v>
      </c>
      <c r="J17" s="210"/>
      <c r="K17" s="175"/>
      <c r="L17" s="225"/>
    </row>
    <row r="18" spans="1:12" ht="13.5" thickBot="1">
      <c r="A18" s="2"/>
      <c r="B18" s="176" t="s">
        <v>45</v>
      </c>
      <c r="C18" s="347">
        <v>458908.778332</v>
      </c>
      <c r="D18" s="197"/>
      <c r="E18" s="198"/>
      <c r="F18" s="198"/>
      <c r="G18" s="198"/>
      <c r="H18" s="198"/>
      <c r="I18" s="195"/>
      <c r="J18" s="211"/>
      <c r="K18" s="196"/>
      <c r="L18" s="225" t="s">
        <v>84</v>
      </c>
    </row>
    <row r="19" spans="1:12" ht="12.75">
      <c r="A19" s="2"/>
      <c r="B19" s="469" t="s">
        <v>35</v>
      </c>
      <c r="C19" s="144"/>
      <c r="D19" s="189"/>
      <c r="E19" s="129"/>
      <c r="F19" s="129">
        <v>1200</v>
      </c>
      <c r="G19" s="190"/>
      <c r="H19" s="190"/>
      <c r="I19" s="190">
        <v>1156.4</v>
      </c>
      <c r="J19" s="212">
        <v>40703</v>
      </c>
      <c r="K19" s="185"/>
      <c r="L19" s="222" t="s">
        <v>47</v>
      </c>
    </row>
    <row r="20" spans="1:12" s="184" customFormat="1" ht="12.75">
      <c r="A20" s="179"/>
      <c r="B20" s="470"/>
      <c r="C20" s="181"/>
      <c r="D20" s="182"/>
      <c r="E20" s="183"/>
      <c r="F20" s="183"/>
      <c r="G20" s="233"/>
      <c r="H20" s="233"/>
      <c r="I20" s="149">
        <v>43.6</v>
      </c>
      <c r="J20" s="213">
        <v>40724</v>
      </c>
      <c r="K20" s="187"/>
      <c r="L20" s="226" t="s">
        <v>48</v>
      </c>
    </row>
    <row r="21" spans="1:12" ht="12.75">
      <c r="A21" s="2"/>
      <c r="B21" s="470"/>
      <c r="C21" s="150"/>
      <c r="D21" s="160"/>
      <c r="E21" s="148"/>
      <c r="F21" s="148"/>
      <c r="G21" s="234"/>
      <c r="H21" s="234"/>
      <c r="I21" s="80">
        <v>0</v>
      </c>
      <c r="J21" s="213">
        <v>40728</v>
      </c>
      <c r="K21" s="186"/>
      <c r="L21" s="226" t="s">
        <v>48</v>
      </c>
    </row>
    <row r="22" spans="1:12" ht="12.75">
      <c r="A22" s="2"/>
      <c r="B22" s="470"/>
      <c r="C22" s="150"/>
      <c r="D22" s="160"/>
      <c r="E22" s="148"/>
      <c r="F22" s="148"/>
      <c r="G22" s="234"/>
      <c r="H22" s="234"/>
      <c r="I22" s="80">
        <v>1</v>
      </c>
      <c r="J22" s="213">
        <v>40728</v>
      </c>
      <c r="K22" s="186"/>
      <c r="L22" s="226" t="s">
        <v>48</v>
      </c>
    </row>
    <row r="23" spans="1:12" ht="12.75">
      <c r="A23" s="2"/>
      <c r="B23" s="470"/>
      <c r="C23" s="150"/>
      <c r="D23" s="160"/>
      <c r="E23" s="148"/>
      <c r="F23" s="148">
        <v>500</v>
      </c>
      <c r="G23" s="234"/>
      <c r="H23" s="234"/>
      <c r="I23" s="80">
        <v>456.4</v>
      </c>
      <c r="J23" s="213">
        <v>40728</v>
      </c>
      <c r="K23" s="186"/>
      <c r="L23" s="226" t="s">
        <v>48</v>
      </c>
    </row>
    <row r="24" spans="1:12" ht="12.75">
      <c r="A24" s="2"/>
      <c r="B24" s="470"/>
      <c r="C24" s="150"/>
      <c r="D24" s="160"/>
      <c r="E24" s="148"/>
      <c r="F24" s="148"/>
      <c r="G24" s="234"/>
      <c r="H24" s="234"/>
      <c r="I24" s="80">
        <v>42.6</v>
      </c>
      <c r="J24" s="213">
        <v>40753</v>
      </c>
      <c r="K24" s="186"/>
      <c r="L24" s="226" t="s">
        <v>48</v>
      </c>
    </row>
    <row r="25" spans="1:12" ht="12.75">
      <c r="A25" s="2"/>
      <c r="B25" s="470"/>
      <c r="C25" s="150"/>
      <c r="D25" s="160"/>
      <c r="E25" s="148"/>
      <c r="F25" s="148"/>
      <c r="G25" s="234"/>
      <c r="H25" s="234"/>
      <c r="I25" s="80">
        <v>457.4</v>
      </c>
      <c r="J25" s="213">
        <v>40767</v>
      </c>
      <c r="K25" s="186"/>
      <c r="L25" s="226" t="s">
        <v>48</v>
      </c>
    </row>
    <row r="26" spans="1:12" ht="12.75">
      <c r="A26" s="2"/>
      <c r="B26" s="470"/>
      <c r="C26" s="150"/>
      <c r="D26" s="160"/>
      <c r="E26" s="148"/>
      <c r="F26" s="148"/>
      <c r="G26" s="234"/>
      <c r="H26" s="234"/>
      <c r="I26" s="80">
        <v>50</v>
      </c>
      <c r="J26" s="213">
        <v>40771</v>
      </c>
      <c r="K26" s="186"/>
      <c r="L26" s="226" t="s">
        <v>48</v>
      </c>
    </row>
    <row r="27" spans="1:12" ht="12.75">
      <c r="A27" s="2"/>
      <c r="B27" s="470"/>
      <c r="C27" s="150"/>
      <c r="D27" s="160"/>
      <c r="E27" s="148"/>
      <c r="F27" s="148"/>
      <c r="G27" s="234"/>
      <c r="H27" s="234"/>
      <c r="I27" s="80">
        <v>500</v>
      </c>
      <c r="J27" s="213">
        <v>40786</v>
      </c>
      <c r="K27" s="186"/>
      <c r="L27" s="226" t="s">
        <v>49</v>
      </c>
    </row>
    <row r="28" spans="1:12" ht="13.5" thickBot="1">
      <c r="A28" s="2"/>
      <c r="B28" s="470"/>
      <c r="C28" s="150"/>
      <c r="D28" s="160"/>
      <c r="E28" s="148"/>
      <c r="F28" s="148"/>
      <c r="G28" s="234"/>
      <c r="H28" s="234"/>
      <c r="I28" s="80"/>
      <c r="J28" s="213"/>
      <c r="K28" s="186"/>
      <c r="L28" s="226"/>
    </row>
    <row r="29" spans="1:12" ht="13.5" thickBot="1">
      <c r="A29" s="2"/>
      <c r="B29" s="351" t="s">
        <v>46</v>
      </c>
      <c r="C29" s="172"/>
      <c r="D29" s="173"/>
      <c r="E29" s="174"/>
      <c r="F29" s="174">
        <f>SUM(F19:F28)</f>
        <v>1700</v>
      </c>
      <c r="G29" s="198"/>
      <c r="H29" s="198"/>
      <c r="I29" s="111">
        <f>SUM(I19:I28)</f>
        <v>2707.4</v>
      </c>
      <c r="J29" s="210"/>
      <c r="K29" s="196"/>
      <c r="L29" s="352"/>
    </row>
    <row r="30" spans="1:12" ht="12.75">
      <c r="A30" s="2"/>
      <c r="B30" s="200" t="s">
        <v>40</v>
      </c>
      <c r="C30" s="201"/>
      <c r="D30" s="202"/>
      <c r="E30" s="194"/>
      <c r="F30" s="194"/>
      <c r="G30" s="236"/>
      <c r="H30" s="236"/>
      <c r="I30" s="90">
        <v>1186.74</v>
      </c>
      <c r="J30" s="215">
        <v>40771</v>
      </c>
      <c r="K30" s="203"/>
      <c r="L30" s="228"/>
    </row>
    <row r="31" spans="1:12" ht="13.5" thickBot="1">
      <c r="A31" s="2"/>
      <c r="B31" s="147"/>
      <c r="C31" s="150"/>
      <c r="D31" s="160"/>
      <c r="E31" s="148"/>
      <c r="F31" s="148"/>
      <c r="G31" s="234"/>
      <c r="H31" s="234"/>
      <c r="I31" s="80"/>
      <c r="J31" s="213"/>
      <c r="K31" s="186"/>
      <c r="L31" s="226"/>
    </row>
    <row r="32" spans="1:12" ht="13.5" thickBot="1">
      <c r="A32" s="2"/>
      <c r="B32" s="372" t="s">
        <v>81</v>
      </c>
      <c r="C32" s="487">
        <f>C17</f>
        <v>458908.77599999995</v>
      </c>
      <c r="D32" s="488">
        <f>D17</f>
        <v>0</v>
      </c>
      <c r="E32" s="489">
        <f>E17</f>
        <v>8000</v>
      </c>
      <c r="F32" s="489">
        <f>F17+F29</f>
        <v>1700</v>
      </c>
      <c r="G32" s="489">
        <f>D32+E32+F32</f>
        <v>9700</v>
      </c>
      <c r="H32" s="489">
        <f>G32-C32</f>
        <v>-449208.77599999995</v>
      </c>
      <c r="I32" s="490">
        <f>SUM(I29:I30)</f>
        <v>3894.1400000000003</v>
      </c>
      <c r="J32" s="491">
        <v>40786</v>
      </c>
      <c r="K32" s="405">
        <f>G32-I32</f>
        <v>5805.86</v>
      </c>
      <c r="L32" s="225"/>
    </row>
    <row r="33" spans="1:12" ht="13.5" thickBot="1">
      <c r="A33" s="2"/>
      <c r="B33" s="176" t="s">
        <v>50</v>
      </c>
      <c r="C33" s="366">
        <f>C32</f>
        <v>458908.77599999995</v>
      </c>
      <c r="D33" s="404">
        <f>D32</f>
        <v>0</v>
      </c>
      <c r="E33" s="367">
        <f>E32</f>
        <v>8000</v>
      </c>
      <c r="F33" s="367">
        <f>F32</f>
        <v>1700</v>
      </c>
      <c r="G33" s="367">
        <f>G32</f>
        <v>9700</v>
      </c>
      <c r="H33" s="367">
        <f>G33-C33</f>
        <v>-449208.77599999995</v>
      </c>
      <c r="I33" s="368">
        <f>I32</f>
        <v>3894.1400000000003</v>
      </c>
      <c r="J33" s="369"/>
      <c r="K33" s="370"/>
      <c r="L33" s="371" t="s">
        <v>82</v>
      </c>
    </row>
    <row r="34" spans="1:12" ht="13.5" thickBot="1">
      <c r="A34" s="2"/>
      <c r="B34" s="357"/>
      <c r="C34" s="358"/>
      <c r="D34" s="359"/>
      <c r="E34" s="360"/>
      <c r="F34" s="360"/>
      <c r="G34" s="361"/>
      <c r="H34" s="361"/>
      <c r="I34" s="362"/>
      <c r="J34" s="363"/>
      <c r="K34" s="364"/>
      <c r="L34" s="365"/>
    </row>
    <row r="35" spans="1:12" ht="13.5" thickBot="1">
      <c r="A35" s="3"/>
      <c r="B35" s="262">
        <v>40787</v>
      </c>
      <c r="C35" s="166"/>
      <c r="D35" s="162"/>
      <c r="E35" s="130"/>
      <c r="F35" s="130"/>
      <c r="G35" s="236"/>
      <c r="H35" s="236"/>
      <c r="I35" s="11"/>
      <c r="J35" s="216"/>
      <c r="K35" s="199"/>
      <c r="L35" s="221"/>
    </row>
    <row r="36" spans="1:12" ht="12.75">
      <c r="A36" s="2"/>
      <c r="B36" s="472" t="s">
        <v>25</v>
      </c>
      <c r="C36" s="143"/>
      <c r="D36" s="154"/>
      <c r="E36" s="121"/>
      <c r="F36" s="121"/>
      <c r="G36" s="122"/>
      <c r="H36" s="122"/>
      <c r="I36" s="191">
        <v>20000</v>
      </c>
      <c r="J36" s="205">
        <v>40813</v>
      </c>
      <c r="K36" s="141"/>
      <c r="L36" s="264" t="s">
        <v>56</v>
      </c>
    </row>
    <row r="37" spans="1:12" ht="12.75">
      <c r="A37" s="2"/>
      <c r="B37" s="473"/>
      <c r="C37" s="265">
        <v>170771.61</v>
      </c>
      <c r="D37" s="333">
        <v>64826.98</v>
      </c>
      <c r="E37" s="121"/>
      <c r="F37" s="121"/>
      <c r="G37" s="122"/>
      <c r="H37" s="122"/>
      <c r="I37" s="266">
        <v>31163.73</v>
      </c>
      <c r="J37" s="267">
        <v>40816</v>
      </c>
      <c r="K37" s="268"/>
      <c r="L37" s="269" t="s">
        <v>59</v>
      </c>
    </row>
    <row r="38" spans="1:12" ht="12.75">
      <c r="A38" s="2"/>
      <c r="B38" s="346" t="s">
        <v>75</v>
      </c>
      <c r="C38" s="345">
        <v>22467.200000000023</v>
      </c>
      <c r="D38" s="333">
        <v>8828</v>
      </c>
      <c r="E38" s="121"/>
      <c r="F38" s="121"/>
      <c r="G38" s="122"/>
      <c r="H38" s="122"/>
      <c r="I38" s="266"/>
      <c r="J38" s="267"/>
      <c r="K38" s="268"/>
      <c r="L38" s="269"/>
    </row>
    <row r="39" spans="1:12" ht="12.75">
      <c r="A39" s="2"/>
      <c r="B39" s="131" t="s">
        <v>26</v>
      </c>
      <c r="C39" s="339">
        <v>38154.84</v>
      </c>
      <c r="D39" s="334">
        <v>23791.13</v>
      </c>
      <c r="E39" s="123"/>
      <c r="F39" s="123"/>
      <c r="G39" s="124"/>
      <c r="H39" s="124"/>
      <c r="I39" s="10"/>
      <c r="J39" s="206"/>
      <c r="K39" s="17"/>
      <c r="L39" s="220"/>
    </row>
    <row r="40" spans="1:12" ht="12.75">
      <c r="A40" s="2"/>
      <c r="B40" s="132" t="s">
        <v>27</v>
      </c>
      <c r="C40" s="340">
        <v>7853.13</v>
      </c>
      <c r="D40" s="350">
        <v>3852.1</v>
      </c>
      <c r="E40" s="125"/>
      <c r="F40" s="125"/>
      <c r="G40" s="126"/>
      <c r="H40" s="126"/>
      <c r="I40" s="10"/>
      <c r="J40" s="206"/>
      <c r="K40" s="18"/>
      <c r="L40" s="221"/>
    </row>
    <row r="41" spans="1:12" ht="12.75">
      <c r="A41" s="2"/>
      <c r="B41" s="133" t="s">
        <v>28</v>
      </c>
      <c r="C41" s="164">
        <v>16971.84</v>
      </c>
      <c r="D41" s="157">
        <v>7281.43</v>
      </c>
      <c r="E41" s="127"/>
      <c r="F41" s="127"/>
      <c r="G41" s="126"/>
      <c r="H41" s="126"/>
      <c r="I41" s="7"/>
      <c r="J41" s="207"/>
      <c r="K41" s="13"/>
      <c r="L41" s="222"/>
    </row>
    <row r="42" spans="1:12" ht="12.75">
      <c r="A42" s="2"/>
      <c r="B42" s="133" t="s">
        <v>29</v>
      </c>
      <c r="C42" s="164">
        <v>671.45</v>
      </c>
      <c r="D42" s="157">
        <v>877.42</v>
      </c>
      <c r="E42" s="127"/>
      <c r="F42" s="127"/>
      <c r="G42" s="126"/>
      <c r="H42" s="126"/>
      <c r="I42" s="7"/>
      <c r="J42" s="207"/>
      <c r="K42" s="13"/>
      <c r="L42" s="222"/>
    </row>
    <row r="43" spans="1:12" ht="12.75">
      <c r="A43" s="2"/>
      <c r="B43" s="134" t="s">
        <v>30</v>
      </c>
      <c r="C43" s="165">
        <v>22381.6</v>
      </c>
      <c r="D43" s="158">
        <v>9039.43</v>
      </c>
      <c r="E43" s="127"/>
      <c r="F43" s="127"/>
      <c r="G43" s="190"/>
      <c r="H43" s="190"/>
      <c r="I43" s="7"/>
      <c r="J43" s="207"/>
      <c r="K43" s="13"/>
      <c r="L43" s="222"/>
    </row>
    <row r="44" spans="1:12" ht="12.75">
      <c r="A44" s="2"/>
      <c r="B44" s="134" t="s">
        <v>32</v>
      </c>
      <c r="C44" s="341">
        <v>9743.36</v>
      </c>
      <c r="D44" s="409">
        <v>-12876.02</v>
      </c>
      <c r="E44" s="128"/>
      <c r="F44" s="128"/>
      <c r="G44" s="231"/>
      <c r="H44" s="231"/>
      <c r="I44" s="12"/>
      <c r="J44" s="208"/>
      <c r="K44" s="19"/>
      <c r="L44" s="223"/>
    </row>
    <row r="45" spans="1:12" ht="13.5" thickBot="1">
      <c r="A45" s="2"/>
      <c r="B45" s="168" t="s">
        <v>31</v>
      </c>
      <c r="C45" s="165">
        <v>162172.24</v>
      </c>
      <c r="D45" s="158">
        <v>59906.82</v>
      </c>
      <c r="E45" s="169"/>
      <c r="F45" s="169"/>
      <c r="G45" s="232"/>
      <c r="H45" s="232"/>
      <c r="I45" s="170"/>
      <c r="J45" s="209"/>
      <c r="K45" s="171"/>
      <c r="L45" s="224"/>
    </row>
    <row r="46" spans="1:12" ht="13.5" thickBot="1">
      <c r="A46" s="2"/>
      <c r="B46" s="176" t="s">
        <v>83</v>
      </c>
      <c r="C46" s="347">
        <f>SUM(C36:C45)</f>
        <v>451187.26999999996</v>
      </c>
      <c r="D46" s="349">
        <f>SUM(D36:D45)</f>
        <v>165527.29</v>
      </c>
      <c r="E46" s="198">
        <f>'в ТСЖ'!N15</f>
        <v>52857.09</v>
      </c>
      <c r="F46" s="198">
        <f>'в ТСЖ'!P15</f>
        <v>9206.36</v>
      </c>
      <c r="G46" s="198">
        <f>D46+E46+F46</f>
        <v>227590.74</v>
      </c>
      <c r="H46" s="198">
        <f>E46+F46+G46</f>
        <v>289654.19</v>
      </c>
      <c r="I46" s="193">
        <f>SUM(I36:I45)</f>
        <v>51163.729999999996</v>
      </c>
      <c r="J46" s="210"/>
      <c r="K46" s="398"/>
      <c r="L46" s="225"/>
    </row>
    <row r="47" spans="1:12" ht="13.5" thickBot="1">
      <c r="A47" s="2"/>
      <c r="B47" s="176" t="s">
        <v>45</v>
      </c>
      <c r="C47" s="172">
        <v>451187.26</v>
      </c>
      <c r="D47" s="349">
        <f>'в ТСЖ'!D15</f>
        <v>178403.31</v>
      </c>
      <c r="E47" s="198">
        <f>'в ТСЖ'!B57</f>
        <v>0</v>
      </c>
      <c r="F47" s="198">
        <f>'в ТСЖ'!C57</f>
        <v>0</v>
      </c>
      <c r="G47" s="198"/>
      <c r="H47" s="198"/>
      <c r="I47" s="195"/>
      <c r="J47" s="211"/>
      <c r="K47" s="196"/>
      <c r="L47" s="225" t="s">
        <v>84</v>
      </c>
    </row>
    <row r="48" spans="1:12" ht="12.75">
      <c r="A48" s="2"/>
      <c r="B48" s="469" t="s">
        <v>35</v>
      </c>
      <c r="C48" s="306"/>
      <c r="D48" s="355"/>
      <c r="E48" s="315"/>
      <c r="F48" s="315"/>
      <c r="G48" s="315"/>
      <c r="H48" s="315"/>
      <c r="I48" s="408">
        <v>100</v>
      </c>
      <c r="J48" s="406">
        <v>40805</v>
      </c>
      <c r="K48" s="203"/>
      <c r="L48" s="228"/>
    </row>
    <row r="49" spans="1:12" ht="12.75">
      <c r="A49" s="2"/>
      <c r="B49" s="470"/>
      <c r="C49" s="144"/>
      <c r="D49" s="189"/>
      <c r="E49" s="129"/>
      <c r="F49" s="129"/>
      <c r="G49" s="190"/>
      <c r="H49" s="190"/>
      <c r="I49" s="190">
        <v>150</v>
      </c>
      <c r="J49" s="212">
        <v>40806</v>
      </c>
      <c r="K49" s="185"/>
      <c r="L49" s="222" t="s">
        <v>51</v>
      </c>
    </row>
    <row r="50" spans="1:12" s="184" customFormat="1" ht="12.75">
      <c r="A50" s="179"/>
      <c r="B50" s="470"/>
      <c r="C50" s="407"/>
      <c r="D50" s="182"/>
      <c r="E50" s="183"/>
      <c r="F50" s="183"/>
      <c r="G50" s="233"/>
      <c r="H50" s="233"/>
      <c r="I50" s="80">
        <v>185</v>
      </c>
      <c r="J50" s="213">
        <v>40807</v>
      </c>
      <c r="K50" s="187"/>
      <c r="L50" s="226" t="s">
        <v>48</v>
      </c>
    </row>
    <row r="51" spans="1:12" ht="12.75">
      <c r="A51" s="2"/>
      <c r="B51" s="470"/>
      <c r="C51" s="150"/>
      <c r="D51" s="160"/>
      <c r="E51" s="148"/>
      <c r="F51" s="148"/>
      <c r="G51" s="234"/>
      <c r="H51" s="234"/>
      <c r="I51" s="80">
        <v>50</v>
      </c>
      <c r="J51" s="213">
        <v>40812</v>
      </c>
      <c r="K51" s="186"/>
      <c r="L51" s="226" t="s">
        <v>57</v>
      </c>
    </row>
    <row r="52" spans="1:12" ht="12.75">
      <c r="A52" s="2"/>
      <c r="B52" s="470"/>
      <c r="C52" s="150"/>
      <c r="D52" s="160"/>
      <c r="E52" s="148"/>
      <c r="F52" s="148"/>
      <c r="G52" s="234"/>
      <c r="H52" s="234"/>
      <c r="I52" s="80">
        <v>50</v>
      </c>
      <c r="J52" s="213">
        <v>40813</v>
      </c>
      <c r="K52" s="186"/>
      <c r="L52" s="226" t="s">
        <v>57</v>
      </c>
    </row>
    <row r="53" spans="1:12" ht="12.75">
      <c r="A53" s="2"/>
      <c r="B53" s="470"/>
      <c r="C53" s="150"/>
      <c r="D53" s="160"/>
      <c r="E53" s="148"/>
      <c r="F53" s="148"/>
      <c r="G53" s="234"/>
      <c r="H53" s="234"/>
      <c r="I53" s="80">
        <v>100</v>
      </c>
      <c r="J53" s="213">
        <v>40816</v>
      </c>
      <c r="K53" s="186"/>
      <c r="L53" s="226" t="s">
        <v>57</v>
      </c>
    </row>
    <row r="54" spans="1:12" ht="12.75">
      <c r="A54" s="2"/>
      <c r="B54" s="470"/>
      <c r="C54" s="150"/>
      <c r="D54" s="160"/>
      <c r="E54" s="148"/>
      <c r="F54" s="148"/>
      <c r="G54" s="234"/>
      <c r="H54" s="234"/>
      <c r="I54" s="80">
        <v>500</v>
      </c>
      <c r="J54" s="213">
        <v>40816</v>
      </c>
      <c r="K54" s="186"/>
      <c r="L54" s="226" t="s">
        <v>58</v>
      </c>
    </row>
    <row r="55" spans="1:12" ht="13.5" thickBot="1">
      <c r="A55" s="2"/>
      <c r="B55" s="471"/>
      <c r="C55" s="150"/>
      <c r="D55" s="160"/>
      <c r="E55" s="148"/>
      <c r="F55" s="148"/>
      <c r="G55" s="234"/>
      <c r="H55" s="234"/>
      <c r="I55" s="80"/>
      <c r="J55" s="213"/>
      <c r="K55" s="186"/>
      <c r="L55" s="226"/>
    </row>
    <row r="56" spans="1:12" ht="13.5" thickBot="1">
      <c r="A56" s="2"/>
      <c r="B56" s="176" t="s">
        <v>46</v>
      </c>
      <c r="C56" s="172"/>
      <c r="D56" s="173"/>
      <c r="E56" s="174"/>
      <c r="F56" s="174"/>
      <c r="G56" s="198"/>
      <c r="H56" s="198"/>
      <c r="I56" s="193">
        <f>SUM(I48:I55)</f>
        <v>1135</v>
      </c>
      <c r="J56" s="210"/>
      <c r="K56" s="196"/>
      <c r="L56" s="225"/>
    </row>
    <row r="57" spans="1:12" ht="12.75">
      <c r="A57" s="2"/>
      <c r="B57" s="200" t="s">
        <v>36</v>
      </c>
      <c r="C57" s="201"/>
      <c r="D57" s="202"/>
      <c r="E57" s="194"/>
      <c r="F57" s="194"/>
      <c r="G57" s="236"/>
      <c r="H57" s="236"/>
      <c r="I57" s="90">
        <v>8775.67</v>
      </c>
      <c r="J57" s="215">
        <v>40805</v>
      </c>
      <c r="K57" s="203"/>
      <c r="L57" s="228"/>
    </row>
    <row r="58" spans="1:12" ht="12.75">
      <c r="A58" s="2"/>
      <c r="B58" s="261" t="s">
        <v>37</v>
      </c>
      <c r="C58" s="150"/>
      <c r="D58" s="160"/>
      <c r="E58" s="129"/>
      <c r="F58" s="129"/>
      <c r="G58" s="190"/>
      <c r="H58" s="190"/>
      <c r="I58" s="80">
        <v>16500</v>
      </c>
      <c r="J58" s="213">
        <v>40805</v>
      </c>
      <c r="K58" s="186"/>
      <c r="L58" s="226"/>
    </row>
    <row r="59" spans="1:12" ht="12.75">
      <c r="A59" s="2"/>
      <c r="B59" s="260" t="s">
        <v>52</v>
      </c>
      <c r="C59" s="150"/>
      <c r="D59" s="160"/>
      <c r="E59" s="129"/>
      <c r="F59" s="129"/>
      <c r="G59" s="190"/>
      <c r="H59" s="190"/>
      <c r="I59" s="80">
        <v>5175</v>
      </c>
      <c r="J59" s="213">
        <v>40807</v>
      </c>
      <c r="K59" s="186"/>
      <c r="L59" s="226"/>
    </row>
    <row r="60" spans="1:12" ht="12.75">
      <c r="A60" s="2"/>
      <c r="B60" s="147" t="s">
        <v>53</v>
      </c>
      <c r="C60" s="150"/>
      <c r="D60" s="160"/>
      <c r="E60" s="129"/>
      <c r="F60" s="129"/>
      <c r="G60" s="190"/>
      <c r="H60" s="190"/>
      <c r="I60" s="80">
        <v>3738</v>
      </c>
      <c r="J60" s="213">
        <v>40807</v>
      </c>
      <c r="K60" s="186"/>
      <c r="L60" s="226"/>
    </row>
    <row r="61" spans="1:12" ht="26.25" customHeight="1">
      <c r="A61" s="2"/>
      <c r="B61" s="180" t="s">
        <v>55</v>
      </c>
      <c r="C61" s="150"/>
      <c r="D61" s="160"/>
      <c r="E61" s="129"/>
      <c r="F61" s="129"/>
      <c r="G61" s="190"/>
      <c r="H61" s="190"/>
      <c r="I61" s="80">
        <v>892</v>
      </c>
      <c r="J61" s="213">
        <v>40807</v>
      </c>
      <c r="K61" s="186"/>
      <c r="L61" s="226"/>
    </row>
    <row r="62" spans="1:12" ht="12.75">
      <c r="A62" s="2"/>
      <c r="B62" s="147" t="s">
        <v>54</v>
      </c>
      <c r="C62" s="150"/>
      <c r="D62" s="160"/>
      <c r="E62" s="129"/>
      <c r="F62" s="129"/>
      <c r="G62" s="190"/>
      <c r="H62" s="190"/>
      <c r="I62" s="80">
        <v>575</v>
      </c>
      <c r="J62" s="213">
        <v>40807</v>
      </c>
      <c r="K62" s="186"/>
      <c r="L62" s="226"/>
    </row>
    <row r="63" spans="1:12" ht="12.75">
      <c r="A63" s="2"/>
      <c r="B63" s="178" t="s">
        <v>43</v>
      </c>
      <c r="C63" s="150"/>
      <c r="D63" s="160"/>
      <c r="E63" s="148"/>
      <c r="F63" s="148"/>
      <c r="G63" s="234"/>
      <c r="H63" s="234"/>
      <c r="I63" s="80">
        <v>834</v>
      </c>
      <c r="J63" s="213">
        <v>40807</v>
      </c>
      <c r="K63" s="186"/>
      <c r="L63" s="226"/>
    </row>
    <row r="64" spans="1:12" ht="12.75">
      <c r="A64" s="2"/>
      <c r="B64" s="178" t="s">
        <v>42</v>
      </c>
      <c r="C64" s="150"/>
      <c r="D64" s="160"/>
      <c r="E64" s="148"/>
      <c r="F64" s="148"/>
      <c r="G64" s="234"/>
      <c r="H64" s="234"/>
      <c r="I64" s="80">
        <v>58</v>
      </c>
      <c r="J64" s="213">
        <v>40807</v>
      </c>
      <c r="K64" s="186"/>
      <c r="L64" s="226"/>
    </row>
    <row r="65" spans="1:12" ht="12.75">
      <c r="A65" s="2"/>
      <c r="B65" s="147" t="s">
        <v>63</v>
      </c>
      <c r="C65" s="150"/>
      <c r="D65" s="160"/>
      <c r="E65" s="129"/>
      <c r="F65" s="129"/>
      <c r="G65" s="190"/>
      <c r="H65" s="190"/>
      <c r="I65" s="80">
        <v>25000</v>
      </c>
      <c r="J65" s="213">
        <v>40807</v>
      </c>
      <c r="K65" s="186"/>
      <c r="L65" s="226"/>
    </row>
    <row r="66" spans="1:12" ht="12.75">
      <c r="A66" s="2"/>
      <c r="B66" s="147" t="s">
        <v>64</v>
      </c>
      <c r="C66" s="150"/>
      <c r="D66" s="160"/>
      <c r="E66" s="129"/>
      <c r="F66" s="129"/>
      <c r="G66" s="190"/>
      <c r="H66" s="190"/>
      <c r="I66" s="80">
        <v>6000</v>
      </c>
      <c r="J66" s="213">
        <v>40807</v>
      </c>
      <c r="K66" s="186"/>
      <c r="L66" s="226"/>
    </row>
    <row r="67" spans="1:12" ht="12.75">
      <c r="A67" s="2"/>
      <c r="B67" s="484" t="s">
        <v>38</v>
      </c>
      <c r="C67" s="150"/>
      <c r="D67" s="160"/>
      <c r="E67" s="129"/>
      <c r="F67" s="129"/>
      <c r="G67" s="190"/>
      <c r="H67" s="190"/>
      <c r="I67" s="80">
        <v>30000</v>
      </c>
      <c r="J67" s="213">
        <v>40812</v>
      </c>
      <c r="K67" s="186"/>
      <c r="L67" s="226" t="s">
        <v>56</v>
      </c>
    </row>
    <row r="68" spans="1:12" ht="12.75">
      <c r="A68" s="2"/>
      <c r="B68" s="485"/>
      <c r="C68" s="150"/>
      <c r="D68" s="160"/>
      <c r="E68" s="129"/>
      <c r="F68" s="129"/>
      <c r="G68" s="190"/>
      <c r="H68" s="190"/>
      <c r="I68" s="80">
        <v>34566</v>
      </c>
      <c r="J68" s="213">
        <v>40816</v>
      </c>
      <c r="K68" s="186"/>
      <c r="L68" s="226" t="s">
        <v>60</v>
      </c>
    </row>
    <row r="69" spans="1:12" ht="13.5" thickBot="1">
      <c r="A69" s="2"/>
      <c r="B69" s="295" t="s">
        <v>39</v>
      </c>
      <c r="C69" s="382"/>
      <c r="D69" s="296"/>
      <c r="E69" s="383"/>
      <c r="F69" s="383"/>
      <c r="G69" s="384"/>
      <c r="H69" s="384"/>
      <c r="I69" s="297">
        <v>0</v>
      </c>
      <c r="J69" s="298"/>
      <c r="K69" s="186"/>
      <c r="L69" s="226" t="s">
        <v>74</v>
      </c>
    </row>
    <row r="70" spans="1:12" ht="13.5" thickBot="1">
      <c r="A70" s="2"/>
      <c r="B70" s="351" t="s">
        <v>22</v>
      </c>
      <c r="C70" s="172"/>
      <c r="D70" s="173"/>
      <c r="E70" s="174"/>
      <c r="F70" s="174"/>
      <c r="G70" s="198"/>
      <c r="H70" s="198"/>
      <c r="I70" s="193">
        <f>SUM(I57:I69)</f>
        <v>132113.66999999998</v>
      </c>
      <c r="J70" s="210"/>
      <c r="K70" s="196"/>
      <c r="L70" s="225"/>
    </row>
    <row r="71" spans="1:12" ht="13.5" thickBot="1">
      <c r="A71" s="2"/>
      <c r="B71" s="351" t="s">
        <v>83</v>
      </c>
      <c r="C71" s="347">
        <f>C46</f>
        <v>451187.26999999996</v>
      </c>
      <c r="D71" s="197">
        <f>D46</f>
        <v>165527.29</v>
      </c>
      <c r="E71" s="198">
        <f>E46</f>
        <v>52857.09</v>
      </c>
      <c r="F71" s="198">
        <f>F46</f>
        <v>9206.36</v>
      </c>
      <c r="G71" s="198">
        <f>D71+E71+F71</f>
        <v>227590.74</v>
      </c>
      <c r="H71" s="198">
        <f>G71-C71</f>
        <v>-223596.52999999997</v>
      </c>
      <c r="I71" s="193">
        <f>I46+I56+I70</f>
        <v>184412.39999999997</v>
      </c>
      <c r="J71" s="210"/>
      <c r="K71" s="196"/>
      <c r="L71" s="225"/>
    </row>
    <row r="72" spans="1:12" ht="13.5" thickBot="1">
      <c r="A72" s="3"/>
      <c r="B72" s="176" t="s">
        <v>50</v>
      </c>
      <c r="C72" s="117">
        <f>C33+C71</f>
        <v>910096.0459999999</v>
      </c>
      <c r="D72" s="403">
        <f>D33+D71</f>
        <v>165527.29</v>
      </c>
      <c r="E72" s="313">
        <f>E33+E71</f>
        <v>60857.09</v>
      </c>
      <c r="F72" s="313">
        <f>F33+F71</f>
        <v>10906.36</v>
      </c>
      <c r="G72" s="313">
        <f>D72+E72+F72</f>
        <v>237290.74</v>
      </c>
      <c r="H72" s="313">
        <f>G72-C72</f>
        <v>-672805.3059999999</v>
      </c>
      <c r="I72" s="193">
        <f>I32+I71</f>
        <v>188306.53999999998</v>
      </c>
      <c r="J72" s="210"/>
      <c r="K72" s="405">
        <f>K32+G71-I71</f>
        <v>48984.20000000001</v>
      </c>
      <c r="L72" s="410" t="s">
        <v>88</v>
      </c>
    </row>
    <row r="73" spans="1:12" ht="13.5" thickBot="1">
      <c r="A73" s="3"/>
      <c r="B73" s="373"/>
      <c r="C73" s="374"/>
      <c r="D73" s="375"/>
      <c r="E73" s="376"/>
      <c r="F73" s="376"/>
      <c r="G73" s="377"/>
      <c r="H73" s="377"/>
      <c r="I73" s="378"/>
      <c r="J73" s="379"/>
      <c r="K73" s="380"/>
      <c r="L73" s="381"/>
    </row>
    <row r="74" spans="1:12" ht="13.5" thickBot="1">
      <c r="A74" s="3"/>
      <c r="B74" s="262">
        <v>40817</v>
      </c>
      <c r="C74" s="166"/>
      <c r="D74" s="162"/>
      <c r="E74" s="130"/>
      <c r="F74" s="130"/>
      <c r="G74" s="236"/>
      <c r="H74" s="236"/>
      <c r="I74" s="11"/>
      <c r="J74" s="216"/>
      <c r="K74" s="199"/>
      <c r="L74" s="221"/>
    </row>
    <row r="75" spans="1:12" ht="12.75">
      <c r="A75" s="2"/>
      <c r="B75" s="472" t="s">
        <v>25</v>
      </c>
      <c r="C75" s="143"/>
      <c r="E75" s="121"/>
      <c r="F75" s="121"/>
      <c r="G75" s="122"/>
      <c r="H75" s="122"/>
      <c r="I75" s="191">
        <v>70000</v>
      </c>
      <c r="J75" s="205">
        <v>40837</v>
      </c>
      <c r="K75" s="141"/>
      <c r="L75" s="264" t="s">
        <v>56</v>
      </c>
    </row>
    <row r="76" spans="1:12" ht="12.75">
      <c r="A76" s="2"/>
      <c r="B76" s="473"/>
      <c r="C76" s="265">
        <v>170771.61</v>
      </c>
      <c r="D76" s="336">
        <v>104749.86</v>
      </c>
      <c r="E76" s="121"/>
      <c r="F76" s="121"/>
      <c r="G76" s="122"/>
      <c r="H76" s="122"/>
      <c r="I76" s="266"/>
      <c r="J76" s="267"/>
      <c r="K76" s="268"/>
      <c r="L76" s="269" t="s">
        <v>59</v>
      </c>
    </row>
    <row r="77" spans="1:12" ht="12.75">
      <c r="A77" s="2"/>
      <c r="B77" s="346" t="s">
        <v>75</v>
      </c>
      <c r="C77" s="265">
        <v>21101.080000000027</v>
      </c>
      <c r="D77" s="333">
        <v>15296.2</v>
      </c>
      <c r="E77" s="121"/>
      <c r="F77" s="121"/>
      <c r="G77" s="122"/>
      <c r="H77" s="122"/>
      <c r="I77" s="266"/>
      <c r="J77" s="267"/>
      <c r="K77" s="268"/>
      <c r="L77" s="269"/>
    </row>
    <row r="78" spans="1:12" ht="12.75">
      <c r="A78" s="2"/>
      <c r="B78" s="131" t="s">
        <v>26</v>
      </c>
      <c r="C78" s="339">
        <v>33914.13</v>
      </c>
      <c r="D78" s="334">
        <v>32251.32</v>
      </c>
      <c r="E78" s="123"/>
      <c r="F78" s="123"/>
      <c r="G78" s="124"/>
      <c r="H78" s="124"/>
      <c r="I78" s="10"/>
      <c r="J78" s="206"/>
      <c r="K78" s="17"/>
      <c r="L78" s="220"/>
    </row>
    <row r="79" spans="1:12" ht="12.75">
      <c r="A79" s="2"/>
      <c r="B79" s="132" t="s">
        <v>27</v>
      </c>
      <c r="C79" s="340">
        <v>6594.25</v>
      </c>
      <c r="D79" s="337">
        <v>6100.82</v>
      </c>
      <c r="E79" s="125"/>
      <c r="F79" s="125"/>
      <c r="G79" s="126"/>
      <c r="H79" s="126"/>
      <c r="I79" s="10"/>
      <c r="J79" s="206"/>
      <c r="K79" s="18"/>
      <c r="L79" s="221"/>
    </row>
    <row r="80" spans="1:12" ht="12.75">
      <c r="A80" s="2"/>
      <c r="B80" s="133" t="s">
        <v>28</v>
      </c>
      <c r="C80" s="164">
        <v>14639.83</v>
      </c>
      <c r="D80" s="157">
        <v>10954.12</v>
      </c>
      <c r="E80" s="127"/>
      <c r="F80" s="127"/>
      <c r="G80" s="126"/>
      <c r="H80" s="126"/>
      <c r="I80" s="7"/>
      <c r="J80" s="207"/>
      <c r="K80" s="13"/>
      <c r="L80" s="222"/>
    </row>
    <row r="81" spans="1:12" ht="12.75">
      <c r="A81" s="2"/>
      <c r="B81" s="133" t="s">
        <v>29</v>
      </c>
      <c r="C81" s="164">
        <v>671.45</v>
      </c>
      <c r="D81" s="157">
        <v>1911.79</v>
      </c>
      <c r="E81" s="127"/>
      <c r="F81" s="127"/>
      <c r="G81" s="126"/>
      <c r="H81" s="126"/>
      <c r="I81" s="7"/>
      <c r="J81" s="207"/>
      <c r="K81" s="13"/>
      <c r="L81" s="222"/>
    </row>
    <row r="82" spans="1:12" ht="12.75">
      <c r="A82" s="2"/>
      <c r="B82" s="134" t="s">
        <v>30</v>
      </c>
      <c r="C82" s="165">
        <v>22381.600000000006</v>
      </c>
      <c r="D82" s="158">
        <v>14748.83</v>
      </c>
      <c r="E82" s="127"/>
      <c r="F82" s="127"/>
      <c r="G82" s="190"/>
      <c r="H82" s="190"/>
      <c r="I82" s="7"/>
      <c r="J82" s="207"/>
      <c r="K82" s="13"/>
      <c r="L82" s="222"/>
    </row>
    <row r="83" spans="1:12" ht="12.75">
      <c r="A83" s="2"/>
      <c r="B83" s="134" t="s">
        <v>32</v>
      </c>
      <c r="C83" s="341">
        <v>9743.36</v>
      </c>
      <c r="D83" s="159"/>
      <c r="E83" s="128"/>
      <c r="F83" s="128"/>
      <c r="G83" s="231"/>
      <c r="H83" s="231"/>
      <c r="I83" s="12"/>
      <c r="J83" s="208"/>
      <c r="K83" s="19"/>
      <c r="L83" s="223"/>
    </row>
    <row r="84" spans="1:12" ht="12.75">
      <c r="A84" s="2"/>
      <c r="B84" s="168" t="s">
        <v>31</v>
      </c>
      <c r="C84" s="165">
        <v>162172.24</v>
      </c>
      <c r="D84" s="158">
        <v>99455.77</v>
      </c>
      <c r="E84" s="169"/>
      <c r="F84" s="169"/>
      <c r="G84" s="232"/>
      <c r="H84" s="232"/>
      <c r="I84" s="170"/>
      <c r="J84" s="209"/>
      <c r="K84" s="171"/>
      <c r="L84" s="224"/>
    </row>
    <row r="85" spans="1:12" ht="12.75">
      <c r="A85" s="2"/>
      <c r="B85" s="418" t="s">
        <v>89</v>
      </c>
      <c r="C85" s="164"/>
      <c r="D85" s="427">
        <v>12876.02</v>
      </c>
      <c r="E85" s="419"/>
      <c r="F85" s="419"/>
      <c r="G85" s="231"/>
      <c r="H85" s="231"/>
      <c r="I85" s="420"/>
      <c r="J85" s="421"/>
      <c r="K85" s="19"/>
      <c r="L85" s="422"/>
    </row>
    <row r="86" spans="1:12" ht="13.5" thickBot="1">
      <c r="A86" s="2"/>
      <c r="B86" s="273" t="s">
        <v>90</v>
      </c>
      <c r="C86" s="411"/>
      <c r="D86" s="428">
        <v>-2172</v>
      </c>
      <c r="E86" s="412"/>
      <c r="F86" s="412"/>
      <c r="G86" s="413"/>
      <c r="H86" s="413"/>
      <c r="I86" s="414"/>
      <c r="J86" s="415"/>
      <c r="K86" s="416"/>
      <c r="L86" s="417"/>
    </row>
    <row r="87" spans="1:12" ht="13.5" thickBot="1">
      <c r="A87" s="2"/>
      <c r="B87" s="176" t="s">
        <v>22</v>
      </c>
      <c r="C87" s="172">
        <f>SUM(C75:C86)</f>
        <v>441989.55</v>
      </c>
      <c r="D87" s="348">
        <f>SUM(D75:D86)</f>
        <v>296172.73000000004</v>
      </c>
      <c r="E87" s="198">
        <v>0</v>
      </c>
      <c r="F87" s="198">
        <v>0</v>
      </c>
      <c r="G87" s="198">
        <f>D87+E87+F87</f>
        <v>296172.73000000004</v>
      </c>
      <c r="H87" s="198"/>
      <c r="I87" s="193">
        <f>SUM(I75:I84)</f>
        <v>70000</v>
      </c>
      <c r="J87" s="210"/>
      <c r="K87" s="175"/>
      <c r="L87" s="225"/>
    </row>
    <row r="88" spans="1:12" ht="13.5" thickBot="1">
      <c r="A88" s="2"/>
      <c r="B88" s="176" t="s">
        <v>45</v>
      </c>
      <c r="C88" s="172">
        <v>441989.55</v>
      </c>
      <c r="D88" s="349">
        <f>'в ТСЖ'!D19</f>
        <v>285468.71</v>
      </c>
      <c r="E88" s="198">
        <f>'в ТСЖ'!B92</f>
        <v>0</v>
      </c>
      <c r="F88" s="198">
        <f>'в ТСЖ'!C92</f>
        <v>0</v>
      </c>
      <c r="G88" s="198"/>
      <c r="H88" s="198"/>
      <c r="I88" s="195"/>
      <c r="J88" s="211"/>
      <c r="K88" s="196"/>
      <c r="L88" s="225" t="s">
        <v>84</v>
      </c>
    </row>
    <row r="89" spans="1:12" ht="12.75">
      <c r="A89" s="2"/>
      <c r="B89" s="469" t="s">
        <v>35</v>
      </c>
      <c r="C89" s="144"/>
      <c r="D89" s="189"/>
      <c r="E89" s="129"/>
      <c r="F89" s="129"/>
      <c r="G89" s="190"/>
      <c r="H89" s="190"/>
      <c r="I89" s="190">
        <v>100</v>
      </c>
      <c r="J89" s="212">
        <v>40826</v>
      </c>
      <c r="K89" s="185"/>
      <c r="L89" s="222" t="s">
        <v>61</v>
      </c>
    </row>
    <row r="90" spans="1:12" s="184" customFormat="1" ht="12.75">
      <c r="A90" s="179"/>
      <c r="B90" s="470"/>
      <c r="C90" s="181"/>
      <c r="D90" s="182"/>
      <c r="E90" s="183"/>
      <c r="F90" s="183"/>
      <c r="G90" s="233"/>
      <c r="H90" s="233"/>
      <c r="I90" s="80">
        <v>197.06</v>
      </c>
      <c r="J90" s="213">
        <v>40827</v>
      </c>
      <c r="K90" s="187"/>
      <c r="L90" s="226" t="s">
        <v>62</v>
      </c>
    </row>
    <row r="91" spans="1:12" ht="12.75">
      <c r="A91" s="2"/>
      <c r="B91" s="470"/>
      <c r="C91" s="150"/>
      <c r="D91" s="160"/>
      <c r="E91" s="148"/>
      <c r="F91" s="148"/>
      <c r="G91" s="234"/>
      <c r="H91" s="234"/>
      <c r="I91" s="80">
        <v>50</v>
      </c>
      <c r="J91" s="213">
        <v>40830</v>
      </c>
      <c r="K91" s="186"/>
      <c r="L91" s="226" t="s">
        <v>57</v>
      </c>
    </row>
    <row r="92" spans="1:12" ht="12.75">
      <c r="A92" s="2"/>
      <c r="B92" s="470"/>
      <c r="C92" s="150"/>
      <c r="D92" s="160"/>
      <c r="E92" s="148"/>
      <c r="F92" s="148"/>
      <c r="G92" s="234"/>
      <c r="H92" s="234"/>
      <c r="I92" s="80">
        <v>100</v>
      </c>
      <c r="J92" s="213">
        <v>40837</v>
      </c>
      <c r="K92" s="186"/>
      <c r="L92" s="226" t="s">
        <v>57</v>
      </c>
    </row>
    <row r="93" spans="1:12" ht="12.75">
      <c r="A93" s="2"/>
      <c r="B93" s="470"/>
      <c r="C93" s="150"/>
      <c r="D93" s="160"/>
      <c r="E93" s="148"/>
      <c r="F93" s="148"/>
      <c r="G93" s="234"/>
      <c r="H93" s="234"/>
      <c r="I93" s="80">
        <v>50</v>
      </c>
      <c r="J93" s="213">
        <v>40841</v>
      </c>
      <c r="K93" s="186"/>
      <c r="L93" s="226" t="s">
        <v>57</v>
      </c>
    </row>
    <row r="94" spans="1:12" ht="12.75">
      <c r="A94" s="2"/>
      <c r="B94" s="470"/>
      <c r="C94" s="150"/>
      <c r="D94" s="160"/>
      <c r="E94" s="148"/>
      <c r="F94" s="148"/>
      <c r="G94" s="234"/>
      <c r="H94" s="234"/>
      <c r="I94" s="80">
        <v>500</v>
      </c>
      <c r="J94" s="213">
        <v>40847</v>
      </c>
      <c r="K94" s="186"/>
      <c r="L94" s="226" t="s">
        <v>58</v>
      </c>
    </row>
    <row r="95" spans="1:12" ht="12.75">
      <c r="A95" s="2"/>
      <c r="B95" s="474"/>
      <c r="C95" s="150"/>
      <c r="D95" s="160"/>
      <c r="E95" s="148"/>
      <c r="F95" s="148"/>
      <c r="G95" s="234"/>
      <c r="H95" s="234"/>
      <c r="I95" s="80">
        <v>0</v>
      </c>
      <c r="J95" s="213"/>
      <c r="K95" s="186"/>
      <c r="L95" s="226"/>
    </row>
    <row r="96" spans="1:12" ht="13.5" thickBot="1">
      <c r="A96" s="2"/>
      <c r="B96" s="135" t="s">
        <v>46</v>
      </c>
      <c r="C96" s="145"/>
      <c r="D96" s="161"/>
      <c r="E96" s="136"/>
      <c r="F96" s="136"/>
      <c r="G96" s="235"/>
      <c r="H96" s="235"/>
      <c r="I96" s="314">
        <f>SUM(I89:I95)</f>
        <v>997.06</v>
      </c>
      <c r="J96" s="214">
        <v>40847</v>
      </c>
      <c r="K96" s="188"/>
      <c r="L96" s="227"/>
    </row>
    <row r="97" spans="1:12" ht="12.75">
      <c r="A97" s="2"/>
      <c r="B97" s="200" t="s">
        <v>36</v>
      </c>
      <c r="C97" s="201"/>
      <c r="D97" s="202"/>
      <c r="E97" s="194"/>
      <c r="F97" s="194"/>
      <c r="G97" s="236"/>
      <c r="H97" s="236"/>
      <c r="I97" s="326">
        <v>9546.35</v>
      </c>
      <c r="J97" s="215">
        <v>40826</v>
      </c>
      <c r="K97" s="203"/>
      <c r="L97" s="228"/>
    </row>
    <row r="98" spans="1:12" ht="12.75">
      <c r="A98" s="2"/>
      <c r="B98" s="261" t="s">
        <v>37</v>
      </c>
      <c r="C98" s="150"/>
      <c r="D98" s="160"/>
      <c r="E98" s="129"/>
      <c r="F98" s="129"/>
      <c r="G98" s="190"/>
      <c r="H98" s="190"/>
      <c r="I98" s="327">
        <v>16500</v>
      </c>
      <c r="J98" s="213">
        <v>40826</v>
      </c>
      <c r="K98" s="186"/>
      <c r="L98" s="226"/>
    </row>
    <row r="99" spans="1:12" ht="12.75">
      <c r="A99" s="2"/>
      <c r="B99" s="272" t="s">
        <v>52</v>
      </c>
      <c r="C99" s="150"/>
      <c r="D99" s="160"/>
      <c r="E99" s="129"/>
      <c r="F99" s="129"/>
      <c r="G99" s="190"/>
      <c r="H99" s="190"/>
      <c r="I99" s="327">
        <v>5175</v>
      </c>
      <c r="J99" s="213">
        <v>40828</v>
      </c>
      <c r="K99" s="186"/>
      <c r="L99" s="226"/>
    </row>
    <row r="100" spans="1:12" ht="12.75">
      <c r="A100" s="2"/>
      <c r="B100" s="147" t="s">
        <v>53</v>
      </c>
      <c r="C100" s="150"/>
      <c r="D100" s="160"/>
      <c r="E100" s="129"/>
      <c r="F100" s="129"/>
      <c r="G100" s="190"/>
      <c r="H100" s="190"/>
      <c r="I100" s="327">
        <v>3738</v>
      </c>
      <c r="J100" s="213">
        <v>40828</v>
      </c>
      <c r="K100" s="186"/>
      <c r="L100" s="226"/>
    </row>
    <row r="101" spans="1:12" ht="26.25" customHeight="1">
      <c r="A101" s="2"/>
      <c r="B101" s="180" t="s">
        <v>55</v>
      </c>
      <c r="C101" s="150"/>
      <c r="D101" s="160"/>
      <c r="E101" s="129"/>
      <c r="F101" s="129"/>
      <c r="G101" s="190"/>
      <c r="H101" s="190"/>
      <c r="I101" s="327">
        <v>892</v>
      </c>
      <c r="J101" s="213">
        <v>40828</v>
      </c>
      <c r="K101" s="186"/>
      <c r="L101" s="226"/>
    </row>
    <row r="102" spans="1:12" ht="12.75">
      <c r="A102" s="2"/>
      <c r="B102" s="147" t="s">
        <v>54</v>
      </c>
      <c r="C102" s="150"/>
      <c r="D102" s="160"/>
      <c r="E102" s="129"/>
      <c r="F102" s="129"/>
      <c r="G102" s="190"/>
      <c r="H102" s="190"/>
      <c r="I102" s="327">
        <v>575</v>
      </c>
      <c r="J102" s="213">
        <v>40828</v>
      </c>
      <c r="K102" s="186"/>
      <c r="L102" s="226"/>
    </row>
    <row r="103" spans="1:12" ht="12.75">
      <c r="A103" s="2"/>
      <c r="B103" s="178" t="s">
        <v>43</v>
      </c>
      <c r="C103" s="150"/>
      <c r="D103" s="160"/>
      <c r="E103" s="148"/>
      <c r="F103" s="148"/>
      <c r="G103" s="234"/>
      <c r="H103" s="234"/>
      <c r="I103" s="327">
        <v>834</v>
      </c>
      <c r="J103" s="213">
        <v>40833</v>
      </c>
      <c r="K103" s="186"/>
      <c r="L103" s="226"/>
    </row>
    <row r="104" spans="1:12" ht="12.75">
      <c r="A104" s="2"/>
      <c r="B104" s="178"/>
      <c r="C104" s="150"/>
      <c r="D104" s="160"/>
      <c r="E104" s="148"/>
      <c r="F104" s="148"/>
      <c r="G104" s="234"/>
      <c r="H104" s="234"/>
      <c r="I104" s="327">
        <v>834</v>
      </c>
      <c r="J104" s="213">
        <v>40833</v>
      </c>
      <c r="K104" s="186"/>
      <c r="L104" s="226"/>
    </row>
    <row r="105" spans="1:12" ht="12.75">
      <c r="A105" s="2"/>
      <c r="B105" s="178" t="s">
        <v>42</v>
      </c>
      <c r="C105" s="150"/>
      <c r="D105" s="160"/>
      <c r="E105" s="148"/>
      <c r="F105" s="148"/>
      <c r="G105" s="234"/>
      <c r="H105" s="234"/>
      <c r="I105" s="327">
        <v>58</v>
      </c>
      <c r="J105" s="213">
        <v>40828</v>
      </c>
      <c r="K105" s="186"/>
      <c r="L105" s="226"/>
    </row>
    <row r="106" spans="1:12" ht="12.75">
      <c r="A106" s="2"/>
      <c r="B106" s="178" t="s">
        <v>66</v>
      </c>
      <c r="C106" s="150"/>
      <c r="D106" s="160"/>
      <c r="E106" s="148"/>
      <c r="F106" s="148"/>
      <c r="G106" s="234"/>
      <c r="H106" s="234"/>
      <c r="I106" s="327">
        <v>25012</v>
      </c>
      <c r="J106" s="213">
        <v>40827</v>
      </c>
      <c r="K106" s="186"/>
      <c r="L106" s="226"/>
    </row>
    <row r="107" spans="1:12" ht="12.75">
      <c r="A107" s="2"/>
      <c r="B107" s="147" t="s">
        <v>65</v>
      </c>
      <c r="C107" s="150"/>
      <c r="D107" s="160"/>
      <c r="E107" s="129"/>
      <c r="F107" s="129"/>
      <c r="G107" s="190"/>
      <c r="H107" s="190"/>
      <c r="I107" s="327">
        <v>7200</v>
      </c>
      <c r="J107" s="213">
        <v>40827</v>
      </c>
      <c r="K107" s="186"/>
      <c r="L107" s="226"/>
    </row>
    <row r="108" spans="1:12" ht="12.75">
      <c r="A108" s="2"/>
      <c r="B108" s="484" t="s">
        <v>38</v>
      </c>
      <c r="C108" s="150"/>
      <c r="D108" s="160"/>
      <c r="E108" s="129"/>
      <c r="F108" s="129"/>
      <c r="G108" s="190"/>
      <c r="H108" s="190"/>
      <c r="I108" s="327">
        <v>30000</v>
      </c>
      <c r="J108" s="213">
        <v>40830</v>
      </c>
      <c r="K108" s="186"/>
      <c r="L108" s="226" t="s">
        <v>56</v>
      </c>
    </row>
    <row r="109" spans="1:12" ht="12.75">
      <c r="A109" s="2"/>
      <c r="B109" s="485"/>
      <c r="C109" s="144"/>
      <c r="D109" s="160"/>
      <c r="E109" s="129"/>
      <c r="F109" s="129"/>
      <c r="G109" s="190"/>
      <c r="H109" s="190"/>
      <c r="I109" s="327">
        <v>34566</v>
      </c>
      <c r="J109" s="213">
        <v>40841</v>
      </c>
      <c r="K109" s="186"/>
      <c r="L109" s="226" t="s">
        <v>60</v>
      </c>
    </row>
    <row r="110" spans="1:12" ht="12.75">
      <c r="A110" s="2"/>
      <c r="B110" s="273"/>
      <c r="C110" s="144"/>
      <c r="D110" s="160"/>
      <c r="E110" s="148"/>
      <c r="F110" s="148"/>
      <c r="G110" s="234"/>
      <c r="H110" s="234"/>
      <c r="I110" s="327">
        <v>2926.4</v>
      </c>
      <c r="J110" s="213">
        <v>40837</v>
      </c>
      <c r="K110" s="186"/>
      <c r="L110" s="226" t="s">
        <v>67</v>
      </c>
    </row>
    <row r="111" spans="1:12" ht="13.5" thickBot="1">
      <c r="A111" s="2"/>
      <c r="B111" s="135" t="s">
        <v>39</v>
      </c>
      <c r="C111" s="177"/>
      <c r="D111" s="161"/>
      <c r="E111" s="136"/>
      <c r="F111" s="136"/>
      <c r="G111" s="235"/>
      <c r="H111" s="235"/>
      <c r="I111" s="328">
        <v>3568.09</v>
      </c>
      <c r="J111" s="214">
        <v>40820</v>
      </c>
      <c r="K111" s="188"/>
      <c r="L111" s="227" t="s">
        <v>74</v>
      </c>
    </row>
    <row r="112" spans="1:12" ht="12.75">
      <c r="A112" s="2"/>
      <c r="B112" s="318" t="s">
        <v>22</v>
      </c>
      <c r="C112" s="306"/>
      <c r="D112" s="319"/>
      <c r="E112" s="320"/>
      <c r="F112" s="320"/>
      <c r="G112" s="321"/>
      <c r="H112" s="321"/>
      <c r="I112" s="329">
        <f>SUM(I97:I111)</f>
        <v>141424.84</v>
      </c>
      <c r="J112" s="322"/>
      <c r="K112" s="323"/>
      <c r="L112" s="324"/>
    </row>
    <row r="113" spans="1:12" ht="12.75">
      <c r="A113" s="2"/>
      <c r="B113" s="394" t="s">
        <v>83</v>
      </c>
      <c r="C113" s="144">
        <f>C87</f>
        <v>441989.55</v>
      </c>
      <c r="D113" s="423">
        <f>D87</f>
        <v>296172.73000000004</v>
      </c>
      <c r="E113" s="190">
        <f>'в ТСЖ'!N19</f>
        <v>20915.33</v>
      </c>
      <c r="F113" s="190">
        <f>'в ТСЖ'!P19</f>
        <v>3571.58</v>
      </c>
      <c r="G113" s="190">
        <f>D113+E113+F113</f>
        <v>320659.6400000001</v>
      </c>
      <c r="H113" s="190">
        <f>G113-C113</f>
        <v>-121329.90999999992</v>
      </c>
      <c r="I113" s="395">
        <f>I87+I96+I112</f>
        <v>212421.9</v>
      </c>
      <c r="J113" s="207"/>
      <c r="K113" s="185"/>
      <c r="L113" s="222"/>
    </row>
    <row r="114" spans="1:12" ht="13.5" thickBot="1">
      <c r="A114" s="3"/>
      <c r="B114" s="317" t="s">
        <v>50</v>
      </c>
      <c r="C114" s="354">
        <f>C72+C113</f>
        <v>1352085.596</v>
      </c>
      <c r="D114" s="424">
        <f>D72+D113</f>
        <v>461700.02</v>
      </c>
      <c r="E114" s="356">
        <f>E72+E113</f>
        <v>81772.42</v>
      </c>
      <c r="F114" s="356">
        <f>F72+F113</f>
        <v>14477.94</v>
      </c>
      <c r="G114" s="356">
        <f>D114+E114+F114</f>
        <v>557950.38</v>
      </c>
      <c r="H114" s="356">
        <f>G114-C114</f>
        <v>-794135.2159999999</v>
      </c>
      <c r="I114" s="330">
        <f>I72+I113</f>
        <v>400728.43999999994</v>
      </c>
      <c r="J114" s="215"/>
      <c r="K114" s="426">
        <f>K72+G113-I113</f>
        <v>157221.9400000001</v>
      </c>
      <c r="L114" s="316" t="s">
        <v>85</v>
      </c>
    </row>
    <row r="115" spans="1:12" ht="13.5" thickBot="1">
      <c r="A115" s="3"/>
      <c r="B115" s="385"/>
      <c r="C115" s="386"/>
      <c r="D115" s="387"/>
      <c r="E115" s="388"/>
      <c r="F115" s="388"/>
      <c r="G115" s="389"/>
      <c r="H115" s="389"/>
      <c r="I115" s="390"/>
      <c r="J115" s="391"/>
      <c r="K115" s="392"/>
      <c r="L115" s="393"/>
    </row>
    <row r="116" spans="1:12" ht="13.5" thickBot="1">
      <c r="A116" s="3"/>
      <c r="B116" s="271">
        <v>40848</v>
      </c>
      <c r="C116" s="166"/>
      <c r="D116" s="162"/>
      <c r="E116" s="130"/>
      <c r="F116" s="130"/>
      <c r="G116" s="236"/>
      <c r="H116" s="236"/>
      <c r="I116" s="10"/>
      <c r="J116" s="206"/>
      <c r="K116" s="199"/>
      <c r="L116" s="221"/>
    </row>
    <row r="117" spans="1:12" ht="12.75">
      <c r="A117" s="2"/>
      <c r="B117" s="472" t="s">
        <v>25</v>
      </c>
      <c r="C117" s="143"/>
      <c r="D117" s="154"/>
      <c r="E117" s="121"/>
      <c r="F117" s="121"/>
      <c r="G117" s="122"/>
      <c r="H117" s="122"/>
      <c r="I117" s="191">
        <v>145437.01</v>
      </c>
      <c r="J117" s="205">
        <v>40869</v>
      </c>
      <c r="K117" s="141"/>
      <c r="L117" s="264" t="s">
        <v>56</v>
      </c>
    </row>
    <row r="118" spans="1:12" ht="12.75">
      <c r="A118" s="2"/>
      <c r="B118" s="473"/>
      <c r="C118" s="265">
        <v>170783.82</v>
      </c>
      <c r="D118" s="338">
        <v>121293.65</v>
      </c>
      <c r="E118" s="121"/>
      <c r="F118" s="121"/>
      <c r="G118" s="122"/>
      <c r="H118" s="122"/>
      <c r="I118" s="266"/>
      <c r="J118" s="267"/>
      <c r="K118" s="268"/>
      <c r="L118" s="269" t="s">
        <v>59</v>
      </c>
    </row>
    <row r="119" spans="1:12" ht="12.75">
      <c r="A119" s="2"/>
      <c r="B119" s="346" t="s">
        <v>75</v>
      </c>
      <c r="C119" s="265">
        <v>21238.440000000024</v>
      </c>
      <c r="D119" s="338">
        <v>18629.52</v>
      </c>
      <c r="E119" s="121"/>
      <c r="F119" s="121"/>
      <c r="G119" s="122"/>
      <c r="H119" s="122"/>
      <c r="I119" s="266"/>
      <c r="J119" s="267"/>
      <c r="K119" s="268"/>
      <c r="L119" s="269"/>
    </row>
    <row r="120" spans="1:12" ht="12.75">
      <c r="A120" s="2"/>
      <c r="B120" s="131" t="s">
        <v>26</v>
      </c>
      <c r="C120" s="339">
        <v>40766.37</v>
      </c>
      <c r="D120" s="334">
        <v>36011.07</v>
      </c>
      <c r="E120" s="123"/>
      <c r="F120" s="123"/>
      <c r="G120" s="124"/>
      <c r="H120" s="124"/>
      <c r="I120" s="10"/>
      <c r="J120" s="206"/>
      <c r="K120" s="17"/>
      <c r="L120" s="220"/>
    </row>
    <row r="121" spans="1:12" ht="12.75">
      <c r="A121" s="2"/>
      <c r="B121" s="132" t="s">
        <v>27</v>
      </c>
      <c r="C121" s="340">
        <v>7097.79</v>
      </c>
      <c r="D121" s="335">
        <v>6373.4</v>
      </c>
      <c r="E121" s="125"/>
      <c r="F121" s="125"/>
      <c r="G121" s="126"/>
      <c r="H121" s="126"/>
      <c r="I121" s="10"/>
      <c r="J121" s="206"/>
      <c r="K121" s="18"/>
      <c r="L121" s="221"/>
    </row>
    <row r="122" spans="1:12" ht="12.75">
      <c r="A122" s="2"/>
      <c r="B122" s="133" t="s">
        <v>28</v>
      </c>
      <c r="C122" s="164">
        <v>16640.923199999997</v>
      </c>
      <c r="D122" s="157">
        <v>14650.61</v>
      </c>
      <c r="E122" s="127"/>
      <c r="F122" s="127"/>
      <c r="G122" s="126"/>
      <c r="H122" s="126"/>
      <c r="I122" s="7"/>
      <c r="J122" s="207"/>
      <c r="K122" s="13"/>
      <c r="L122" s="222"/>
    </row>
    <row r="123" spans="1:12" ht="12.75">
      <c r="A123" s="2"/>
      <c r="B123" s="133" t="s">
        <v>29</v>
      </c>
      <c r="C123" s="164">
        <v>671.5</v>
      </c>
      <c r="D123" s="157">
        <v>1310.01</v>
      </c>
      <c r="E123" s="127"/>
      <c r="F123" s="127"/>
      <c r="G123" s="126"/>
      <c r="H123" s="126"/>
      <c r="I123" s="7"/>
      <c r="J123" s="207"/>
      <c r="K123" s="13"/>
      <c r="L123" s="222"/>
    </row>
    <row r="124" spans="1:12" ht="12.75">
      <c r="A124" s="2"/>
      <c r="B124" s="134" t="s">
        <v>30</v>
      </c>
      <c r="C124" s="165">
        <v>22383.2</v>
      </c>
      <c r="D124" s="158">
        <v>16647.24</v>
      </c>
      <c r="E124" s="127"/>
      <c r="F124" s="127"/>
      <c r="G124" s="190"/>
      <c r="H124" s="190"/>
      <c r="I124" s="7"/>
      <c r="J124" s="207"/>
      <c r="K124" s="13"/>
      <c r="L124" s="222"/>
    </row>
    <row r="125" spans="1:12" ht="12.75">
      <c r="A125" s="2"/>
      <c r="B125" s="134" t="s">
        <v>32</v>
      </c>
      <c r="C125" s="341">
        <v>9743.36</v>
      </c>
      <c r="D125" s="159"/>
      <c r="E125" s="128"/>
      <c r="F125" s="128"/>
      <c r="G125" s="231"/>
      <c r="H125" s="231"/>
      <c r="I125" s="12"/>
      <c r="J125" s="208"/>
      <c r="K125" s="19"/>
      <c r="L125" s="223"/>
    </row>
    <row r="126" spans="1:12" ht="12.75">
      <c r="A126" s="2"/>
      <c r="B126" s="168" t="s">
        <v>31</v>
      </c>
      <c r="C126" s="165">
        <v>162184.24</v>
      </c>
      <c r="D126" s="158">
        <v>113543.11</v>
      </c>
      <c r="E126" s="169"/>
      <c r="F126" s="169"/>
      <c r="G126" s="232"/>
      <c r="H126" s="232"/>
      <c r="I126" s="170"/>
      <c r="J126" s="209"/>
      <c r="K126" s="171"/>
      <c r="L126" s="224"/>
    </row>
    <row r="127" spans="1:12" ht="12.75">
      <c r="A127" s="2"/>
      <c r="B127" s="418" t="s">
        <v>89</v>
      </c>
      <c r="C127" s="164"/>
      <c r="D127" s="429">
        <v>2172</v>
      </c>
      <c r="E127" s="419"/>
      <c r="F127" s="419"/>
      <c r="G127" s="231"/>
      <c r="H127" s="231"/>
      <c r="I127" s="420"/>
      <c r="J127" s="421"/>
      <c r="K127" s="19"/>
      <c r="L127" s="422"/>
    </row>
    <row r="128" spans="1:12" ht="13.5" thickBot="1">
      <c r="A128" s="2"/>
      <c r="B128" s="273" t="s">
        <v>90</v>
      </c>
      <c r="C128" s="411"/>
      <c r="D128" s="425">
        <v>-25325.88</v>
      </c>
      <c r="E128" s="412"/>
      <c r="F128" s="412"/>
      <c r="G128" s="413"/>
      <c r="H128" s="413"/>
      <c r="I128" s="414"/>
      <c r="J128" s="415"/>
      <c r="K128" s="416"/>
      <c r="L128" s="417"/>
    </row>
    <row r="129" spans="1:12" ht="13.5" thickBot="1">
      <c r="A129" s="2"/>
      <c r="B129" s="176" t="s">
        <v>22</v>
      </c>
      <c r="C129" s="347">
        <f>SUM(C117:C126)</f>
        <v>451509.6432</v>
      </c>
      <c r="D129" s="349">
        <f>SUM(D117:D128)</f>
        <v>305304.73</v>
      </c>
      <c r="E129" s="174"/>
      <c r="F129" s="174"/>
      <c r="G129" s="198">
        <f>D129+E129+F129</f>
        <v>305304.73</v>
      </c>
      <c r="H129" s="198">
        <f>E129+F129+G129</f>
        <v>305304.73</v>
      </c>
      <c r="I129" s="193">
        <f>SUM(I117:I126)</f>
        <v>145437.01</v>
      </c>
      <c r="J129" s="210"/>
      <c r="K129" s="175"/>
      <c r="L129" s="225"/>
    </row>
    <row r="130" spans="1:12" ht="13.5" thickBot="1">
      <c r="A130" s="2"/>
      <c r="B130" s="176" t="s">
        <v>45</v>
      </c>
      <c r="C130" s="172">
        <v>451509.63</v>
      </c>
      <c r="D130" s="349">
        <f>'в ТСЖ'!D26</f>
        <v>328458.61</v>
      </c>
      <c r="E130" s="299">
        <f>'в ТСЖ'!B129</f>
        <v>0</v>
      </c>
      <c r="F130" s="299">
        <f>'в ТСЖ'!C129</f>
        <v>0</v>
      </c>
      <c r="G130" s="198"/>
      <c r="H130" s="198"/>
      <c r="I130" s="195"/>
      <c r="J130" s="211"/>
      <c r="K130" s="196"/>
      <c r="L130" s="225" t="s">
        <v>84</v>
      </c>
    </row>
    <row r="131" spans="1:12" ht="12.75">
      <c r="A131" s="2"/>
      <c r="B131" s="469" t="s">
        <v>35</v>
      </c>
      <c r="C131" s="144"/>
      <c r="D131" s="189"/>
      <c r="E131" s="129"/>
      <c r="F131" s="129"/>
      <c r="G131" s="190"/>
      <c r="H131" s="190"/>
      <c r="I131" s="190">
        <v>100</v>
      </c>
      <c r="J131" s="212">
        <v>40857</v>
      </c>
      <c r="K131" s="185"/>
      <c r="L131" s="222" t="s">
        <v>57</v>
      </c>
    </row>
    <row r="132" spans="1:12" ht="12.75">
      <c r="A132" s="2"/>
      <c r="B132" s="470"/>
      <c r="C132" s="150"/>
      <c r="D132" s="160"/>
      <c r="E132" s="148"/>
      <c r="F132" s="148"/>
      <c r="G132" s="234"/>
      <c r="H132" s="234"/>
      <c r="I132" s="80">
        <v>165.02</v>
      </c>
      <c r="J132" s="213">
        <v>40858</v>
      </c>
      <c r="K132" s="186"/>
      <c r="L132" s="226"/>
    </row>
    <row r="133" spans="1:12" s="184" customFormat="1" ht="12.75">
      <c r="A133" s="179"/>
      <c r="B133" s="470"/>
      <c r="C133" s="181"/>
      <c r="D133" s="182"/>
      <c r="E133" s="183"/>
      <c r="F133" s="183"/>
      <c r="G133" s="233"/>
      <c r="H133" s="233"/>
      <c r="I133" s="80">
        <v>100</v>
      </c>
      <c r="J133" s="213">
        <v>40869</v>
      </c>
      <c r="K133" s="187"/>
      <c r="L133" s="226" t="s">
        <v>57</v>
      </c>
    </row>
    <row r="134" spans="1:12" ht="12.75">
      <c r="A134" s="2"/>
      <c r="B134" s="470"/>
      <c r="C134" s="150"/>
      <c r="D134" s="160"/>
      <c r="E134" s="148"/>
      <c r="F134" s="148"/>
      <c r="G134" s="234"/>
      <c r="H134" s="234"/>
      <c r="I134" s="80">
        <v>100</v>
      </c>
      <c r="J134" s="213">
        <v>40871</v>
      </c>
      <c r="K134" s="186"/>
      <c r="L134" s="226" t="s">
        <v>57</v>
      </c>
    </row>
    <row r="135" spans="1:12" ht="12.75">
      <c r="A135" s="2"/>
      <c r="B135" s="470"/>
      <c r="C135" s="150"/>
      <c r="D135" s="160"/>
      <c r="E135" s="148"/>
      <c r="F135" s="148"/>
      <c r="G135" s="234"/>
      <c r="H135" s="234"/>
      <c r="I135" s="80">
        <v>500</v>
      </c>
      <c r="J135" s="213">
        <v>40877</v>
      </c>
      <c r="K135" s="186"/>
      <c r="L135" s="226" t="s">
        <v>58</v>
      </c>
    </row>
    <row r="136" spans="1:12" ht="12.75">
      <c r="A136" s="2"/>
      <c r="B136" s="470"/>
      <c r="C136" s="150"/>
      <c r="D136" s="160"/>
      <c r="E136" s="148"/>
      <c r="F136" s="148"/>
      <c r="G136" s="234"/>
      <c r="H136" s="234"/>
      <c r="I136" s="80"/>
      <c r="J136" s="213"/>
      <c r="K136" s="186"/>
      <c r="L136" s="226"/>
    </row>
    <row r="137" spans="1:12" ht="12.75">
      <c r="A137" s="2"/>
      <c r="B137" s="470"/>
      <c r="C137" s="150"/>
      <c r="D137" s="160"/>
      <c r="E137" s="148"/>
      <c r="F137" s="148"/>
      <c r="G137" s="234"/>
      <c r="H137" s="234"/>
      <c r="I137" s="80"/>
      <c r="J137" s="213"/>
      <c r="K137" s="186"/>
      <c r="L137" s="226"/>
    </row>
    <row r="138" spans="1:12" ht="12.75">
      <c r="A138" s="2"/>
      <c r="B138" s="474"/>
      <c r="C138" s="150"/>
      <c r="D138" s="160"/>
      <c r="E138" s="148"/>
      <c r="F138" s="148"/>
      <c r="G138" s="234"/>
      <c r="H138" s="234"/>
      <c r="I138" s="80"/>
      <c r="J138" s="213"/>
      <c r="K138" s="186"/>
      <c r="L138" s="226"/>
    </row>
    <row r="139" spans="1:12" ht="13.5" thickBot="1">
      <c r="A139" s="2"/>
      <c r="B139" s="135" t="s">
        <v>46</v>
      </c>
      <c r="C139" s="145"/>
      <c r="D139" s="161"/>
      <c r="E139" s="136"/>
      <c r="F139" s="136"/>
      <c r="G139" s="235"/>
      <c r="H139" s="235"/>
      <c r="I139" s="314">
        <f>SUM(I131:I138)</f>
        <v>965.02</v>
      </c>
      <c r="J139" s="214"/>
      <c r="K139" s="188"/>
      <c r="L139" s="227"/>
    </row>
    <row r="140" spans="1:12" ht="12.75">
      <c r="A140" s="2"/>
      <c r="B140" s="200" t="s">
        <v>36</v>
      </c>
      <c r="C140" s="201"/>
      <c r="D140" s="202"/>
      <c r="E140" s="194"/>
      <c r="F140" s="194"/>
      <c r="G140" s="236"/>
      <c r="H140" s="236"/>
      <c r="I140" s="90">
        <v>8775.67</v>
      </c>
      <c r="J140" s="215">
        <v>40857</v>
      </c>
      <c r="K140" s="203"/>
      <c r="L140" s="228"/>
    </row>
    <row r="141" spans="1:12" ht="12.75">
      <c r="A141" s="2"/>
      <c r="B141" s="261" t="s">
        <v>37</v>
      </c>
      <c r="C141" s="150"/>
      <c r="D141" s="160"/>
      <c r="E141" s="129"/>
      <c r="F141" s="129"/>
      <c r="G141" s="190"/>
      <c r="H141" s="190"/>
      <c r="I141" s="80">
        <v>16500</v>
      </c>
      <c r="J141" s="213">
        <v>40857</v>
      </c>
      <c r="K141" s="186"/>
      <c r="L141" s="226"/>
    </row>
    <row r="142" spans="1:12" ht="12.75">
      <c r="A142" s="2"/>
      <c r="B142" s="272" t="s">
        <v>52</v>
      </c>
      <c r="C142" s="150"/>
      <c r="D142" s="160"/>
      <c r="E142" s="129"/>
      <c r="F142" s="129"/>
      <c r="G142" s="190"/>
      <c r="H142" s="190"/>
      <c r="I142" s="80">
        <v>5175</v>
      </c>
      <c r="J142" s="213">
        <v>40857</v>
      </c>
      <c r="K142" s="186"/>
      <c r="L142" s="226"/>
    </row>
    <row r="143" spans="1:12" ht="12.75">
      <c r="A143" s="2"/>
      <c r="B143" s="147" t="s">
        <v>53</v>
      </c>
      <c r="C143" s="150"/>
      <c r="D143" s="160"/>
      <c r="E143" s="129"/>
      <c r="F143" s="129"/>
      <c r="G143" s="190"/>
      <c r="H143" s="190"/>
      <c r="I143" s="80">
        <v>3738</v>
      </c>
      <c r="J143" s="213">
        <v>40857</v>
      </c>
      <c r="K143" s="186"/>
      <c r="L143" s="226"/>
    </row>
    <row r="144" spans="1:12" ht="26.25" customHeight="1">
      <c r="A144" s="2"/>
      <c r="B144" s="180" t="s">
        <v>55</v>
      </c>
      <c r="C144" s="150"/>
      <c r="D144" s="160"/>
      <c r="E144" s="129"/>
      <c r="F144" s="129"/>
      <c r="G144" s="190"/>
      <c r="H144" s="190"/>
      <c r="I144" s="80">
        <v>892</v>
      </c>
      <c r="J144" s="213">
        <v>40857</v>
      </c>
      <c r="K144" s="186"/>
      <c r="L144" s="226"/>
    </row>
    <row r="145" spans="1:12" ht="12.75">
      <c r="A145" s="2"/>
      <c r="B145" s="147" t="s">
        <v>54</v>
      </c>
      <c r="C145" s="150"/>
      <c r="D145" s="160"/>
      <c r="E145" s="129"/>
      <c r="F145" s="129"/>
      <c r="G145" s="190"/>
      <c r="H145" s="190"/>
      <c r="I145" s="80">
        <v>575</v>
      </c>
      <c r="J145" s="213">
        <v>40857</v>
      </c>
      <c r="K145" s="186"/>
      <c r="L145" s="226"/>
    </row>
    <row r="146" spans="1:12" ht="12.75">
      <c r="A146" s="2"/>
      <c r="B146" s="178" t="s">
        <v>43</v>
      </c>
      <c r="C146" s="150"/>
      <c r="D146" s="160"/>
      <c r="E146" s="148"/>
      <c r="F146" s="148"/>
      <c r="G146" s="234"/>
      <c r="H146" s="234"/>
      <c r="I146" s="80"/>
      <c r="J146" s="213"/>
      <c r="K146" s="186"/>
      <c r="L146" s="226"/>
    </row>
    <row r="147" spans="1:12" ht="12.75">
      <c r="A147" s="2"/>
      <c r="B147" s="178"/>
      <c r="C147" s="150"/>
      <c r="D147" s="160"/>
      <c r="E147" s="148"/>
      <c r="F147" s="148"/>
      <c r="G147" s="234"/>
      <c r="H147" s="234"/>
      <c r="I147" s="80"/>
      <c r="J147" s="213"/>
      <c r="K147" s="186"/>
      <c r="L147" s="226"/>
    </row>
    <row r="148" spans="1:12" ht="12.75">
      <c r="A148" s="2"/>
      <c r="B148" s="178" t="s">
        <v>42</v>
      </c>
      <c r="C148" s="150"/>
      <c r="D148" s="160"/>
      <c r="E148" s="148"/>
      <c r="F148" s="148"/>
      <c r="G148" s="234"/>
      <c r="H148" s="234"/>
      <c r="I148" s="80">
        <v>58</v>
      </c>
      <c r="J148" s="213">
        <v>40857</v>
      </c>
      <c r="K148" s="186"/>
      <c r="L148" s="226"/>
    </row>
    <row r="149" spans="1:12" ht="12.75">
      <c r="A149" s="2"/>
      <c r="B149" s="178" t="s">
        <v>66</v>
      </c>
      <c r="C149" s="150"/>
      <c r="D149" s="160"/>
      <c r="E149" s="148"/>
      <c r="F149" s="148"/>
      <c r="G149" s="234"/>
      <c r="H149" s="234"/>
      <c r="I149" s="80">
        <v>25012</v>
      </c>
      <c r="J149" s="213">
        <v>40858</v>
      </c>
      <c r="K149" s="186"/>
      <c r="L149" s="226"/>
    </row>
    <row r="150" spans="1:12" ht="12.75">
      <c r="A150" s="2"/>
      <c r="B150" s="147" t="s">
        <v>65</v>
      </c>
      <c r="C150" s="150"/>
      <c r="D150" s="160"/>
      <c r="E150" s="129"/>
      <c r="F150" s="129"/>
      <c r="G150" s="190"/>
      <c r="H150" s="190"/>
      <c r="I150" s="80">
        <v>3996</v>
      </c>
      <c r="J150" s="213">
        <v>40858</v>
      </c>
      <c r="K150" s="186"/>
      <c r="L150" s="226"/>
    </row>
    <row r="151" spans="1:12" ht="12.75">
      <c r="A151" s="2"/>
      <c r="B151" s="484" t="s">
        <v>38</v>
      </c>
      <c r="C151" s="150"/>
      <c r="D151" s="160"/>
      <c r="E151" s="129"/>
      <c r="F151" s="129"/>
      <c r="G151" s="190"/>
      <c r="H151" s="190"/>
      <c r="I151" s="80">
        <v>64566</v>
      </c>
      <c r="J151" s="213">
        <v>40869</v>
      </c>
      <c r="K151" s="186"/>
      <c r="L151" s="226"/>
    </row>
    <row r="152" spans="1:12" ht="12.75">
      <c r="A152" s="2"/>
      <c r="B152" s="485"/>
      <c r="C152" s="144"/>
      <c r="D152" s="160"/>
      <c r="E152" s="129"/>
      <c r="F152" s="129"/>
      <c r="G152" s="190"/>
      <c r="H152" s="190"/>
      <c r="I152" s="80"/>
      <c r="J152" s="213"/>
      <c r="K152" s="186"/>
      <c r="L152" s="226"/>
    </row>
    <row r="153" spans="1:12" ht="12.75">
      <c r="A153" s="2"/>
      <c r="B153" s="273" t="s">
        <v>69</v>
      </c>
      <c r="C153" s="144"/>
      <c r="D153" s="160"/>
      <c r="E153" s="148"/>
      <c r="F153" s="148"/>
      <c r="G153" s="234"/>
      <c r="H153" s="234"/>
      <c r="I153" s="80">
        <v>2242</v>
      </c>
      <c r="J153" s="213">
        <v>40871</v>
      </c>
      <c r="K153" s="186"/>
      <c r="L153" s="226"/>
    </row>
    <row r="154" spans="1:12" ht="12.75">
      <c r="A154" s="2"/>
      <c r="B154" s="273"/>
      <c r="C154" s="144"/>
      <c r="D154" s="160"/>
      <c r="E154" s="148"/>
      <c r="F154" s="148"/>
      <c r="G154" s="234"/>
      <c r="H154" s="234"/>
      <c r="I154" s="80">
        <v>4400</v>
      </c>
      <c r="J154" s="213">
        <v>40871</v>
      </c>
      <c r="K154" s="186"/>
      <c r="L154" s="226" t="s">
        <v>68</v>
      </c>
    </row>
    <row r="155" spans="1:12" ht="13.5" thickBot="1">
      <c r="A155" s="2"/>
      <c r="B155" s="135" t="s">
        <v>39</v>
      </c>
      <c r="C155" s="177"/>
      <c r="D155" s="161"/>
      <c r="E155" s="136"/>
      <c r="F155" s="136"/>
      <c r="G155" s="235"/>
      <c r="H155" s="235"/>
      <c r="I155" s="192">
        <v>5709.36</v>
      </c>
      <c r="J155" s="214">
        <v>40850</v>
      </c>
      <c r="K155" s="188"/>
      <c r="L155" s="227" t="s">
        <v>74</v>
      </c>
    </row>
    <row r="156" spans="1:12" ht="12.75">
      <c r="A156" s="2"/>
      <c r="B156" s="318" t="s">
        <v>22</v>
      </c>
      <c r="C156" s="306"/>
      <c r="D156" s="319"/>
      <c r="E156" s="320"/>
      <c r="F156" s="320"/>
      <c r="G156" s="321"/>
      <c r="H156" s="321"/>
      <c r="I156" s="396">
        <f>SUM(I140:I155)</f>
        <v>141639.02999999997</v>
      </c>
      <c r="J156" s="322"/>
      <c r="K156" s="323"/>
      <c r="L156" s="324"/>
    </row>
    <row r="157" spans="1:12" ht="12.75">
      <c r="A157" s="3"/>
      <c r="B157" s="29" t="s">
        <v>83</v>
      </c>
      <c r="C157" s="74">
        <f>C129</f>
        <v>451509.6432</v>
      </c>
      <c r="D157" s="162">
        <f>D129</f>
        <v>305304.73</v>
      </c>
      <c r="E157" s="236">
        <f>'в ТСЖ'!N26</f>
        <v>60697.52</v>
      </c>
      <c r="F157" s="236">
        <f>'в ТСЖ'!P26</f>
        <v>5607.77</v>
      </c>
      <c r="G157" s="236">
        <f>D157+E157+F157</f>
        <v>371610.02</v>
      </c>
      <c r="H157" s="236">
        <f>G157-C157</f>
        <v>-79899.62319999997</v>
      </c>
      <c r="I157" s="331">
        <f>I129+I139+I156</f>
        <v>288041.05999999994</v>
      </c>
      <c r="J157" s="216"/>
      <c r="K157" s="199"/>
      <c r="L157" s="221"/>
    </row>
    <row r="158" spans="1:12" ht="13.5" thickBot="1">
      <c r="A158" s="3"/>
      <c r="B158" s="325" t="s">
        <v>50</v>
      </c>
      <c r="C158" s="397">
        <f>C114+C157</f>
        <v>1803595.2392</v>
      </c>
      <c r="D158" s="402">
        <f>D114+D157</f>
        <v>767004.75</v>
      </c>
      <c r="E158" s="401">
        <f>E114+E157</f>
        <v>142469.94</v>
      </c>
      <c r="F158" s="401">
        <f>F114+F157</f>
        <v>20085.71</v>
      </c>
      <c r="G158" s="401">
        <f>D158+E158+F158</f>
        <v>929560.3999999999</v>
      </c>
      <c r="H158" s="401">
        <f>G158-C158</f>
        <v>-874034.8392</v>
      </c>
      <c r="I158" s="332">
        <f>I114+I157</f>
        <v>688769.4999999999</v>
      </c>
      <c r="J158" s="217"/>
      <c r="K158" s="430">
        <f>K114+G157-I157</f>
        <v>240790.90000000014</v>
      </c>
      <c r="L158" s="229" t="s">
        <v>85</v>
      </c>
    </row>
    <row r="159" spans="1:12" ht="13.5" thickBot="1">
      <c r="A159" s="3"/>
      <c r="B159" s="357"/>
      <c r="C159" s="386"/>
      <c r="D159" s="387"/>
      <c r="E159" s="388"/>
      <c r="F159" s="388"/>
      <c r="G159" s="389"/>
      <c r="H159" s="389"/>
      <c r="I159" s="390"/>
      <c r="J159" s="391"/>
      <c r="K159" s="392"/>
      <c r="L159" s="393"/>
    </row>
    <row r="160" spans="1:12" ht="13.5" thickBot="1">
      <c r="A160" s="3"/>
      <c r="B160" s="271">
        <v>40878</v>
      </c>
      <c r="C160" s="167"/>
      <c r="D160" s="163"/>
      <c r="E160" s="151"/>
      <c r="F160" s="151"/>
      <c r="G160" s="237"/>
      <c r="H160" s="237"/>
      <c r="I160" s="120"/>
      <c r="J160" s="218"/>
      <c r="K160" s="152"/>
      <c r="L160" s="230"/>
    </row>
    <row r="161" spans="1:12" ht="12.75">
      <c r="A161" s="2"/>
      <c r="B161" s="472" t="s">
        <v>25</v>
      </c>
      <c r="C161" s="143"/>
      <c r="D161" s="154"/>
      <c r="E161" s="121"/>
      <c r="F161" s="121"/>
      <c r="G161" s="122"/>
      <c r="H161" s="122"/>
      <c r="I161" s="191">
        <v>192465.91</v>
      </c>
      <c r="J161" s="205">
        <v>40896</v>
      </c>
      <c r="K161" s="141"/>
      <c r="L161" s="264"/>
    </row>
    <row r="162" spans="1:12" ht="12.75">
      <c r="A162" s="2"/>
      <c r="B162" s="473"/>
      <c r="C162" s="265">
        <v>170783.82</v>
      </c>
      <c r="D162" s="333">
        <v>176354.36</v>
      </c>
      <c r="E162" s="121"/>
      <c r="F162" s="121"/>
      <c r="G162" s="122"/>
      <c r="H162" s="122"/>
      <c r="I162" s="266"/>
      <c r="J162" s="267"/>
      <c r="K162" s="268"/>
      <c r="L162" s="269"/>
    </row>
    <row r="163" spans="1:12" ht="12.75">
      <c r="A163" s="2"/>
      <c r="B163" s="346" t="s">
        <v>75</v>
      </c>
      <c r="C163" s="265">
        <v>20238.840000000022</v>
      </c>
      <c r="D163" s="333">
        <v>31182.53</v>
      </c>
      <c r="E163" s="121"/>
      <c r="F163" s="121"/>
      <c r="G163" s="122"/>
      <c r="H163" s="122"/>
      <c r="I163" s="266"/>
      <c r="J163" s="267"/>
      <c r="K163" s="268"/>
      <c r="L163" s="269"/>
    </row>
    <row r="164" spans="1:12" ht="12.75">
      <c r="A164" s="2"/>
      <c r="B164" s="131" t="s">
        <v>26</v>
      </c>
      <c r="C164" s="339">
        <v>31386.9</v>
      </c>
      <c r="D164" s="442">
        <v>52917.2</v>
      </c>
      <c r="E164" s="123"/>
      <c r="F164" s="123"/>
      <c r="G164" s="124"/>
      <c r="H164" s="124"/>
      <c r="I164" s="10"/>
      <c r="J164" s="206"/>
      <c r="K164" s="17"/>
      <c r="L164" s="220"/>
    </row>
    <row r="165" spans="1:12" ht="12.75">
      <c r="A165" s="2"/>
      <c r="B165" s="132" t="s">
        <v>27</v>
      </c>
      <c r="C165" s="340">
        <v>6794.77</v>
      </c>
      <c r="D165" s="335">
        <v>7411.73</v>
      </c>
      <c r="E165" s="125"/>
      <c r="F165" s="125"/>
      <c r="G165" s="126"/>
      <c r="H165" s="126"/>
      <c r="I165" s="10"/>
      <c r="J165" s="206"/>
      <c r="K165" s="18"/>
      <c r="L165" s="221"/>
    </row>
    <row r="166" spans="1:12" ht="12.75">
      <c r="A166" s="2"/>
      <c r="B166" s="133" t="s">
        <v>28</v>
      </c>
      <c r="C166" s="164">
        <v>14347.68</v>
      </c>
      <c r="D166" s="441">
        <v>17245</v>
      </c>
      <c r="E166" s="127"/>
      <c r="F166" s="127"/>
      <c r="G166" s="126"/>
      <c r="H166" s="126"/>
      <c r="I166" s="7"/>
      <c r="J166" s="207"/>
      <c r="K166" s="13"/>
      <c r="L166" s="222"/>
    </row>
    <row r="167" spans="1:12" ht="12.75">
      <c r="A167" s="2"/>
      <c r="B167" s="133" t="s">
        <v>29</v>
      </c>
      <c r="C167" s="73">
        <v>671.5</v>
      </c>
      <c r="D167" s="157">
        <v>683.45</v>
      </c>
      <c r="E167" s="127"/>
      <c r="F167" s="127"/>
      <c r="G167" s="126"/>
      <c r="H167" s="126"/>
      <c r="I167" s="7"/>
      <c r="J167" s="207"/>
      <c r="K167" s="13"/>
      <c r="L167" s="222"/>
    </row>
    <row r="168" spans="1:12" ht="12.75">
      <c r="A168" s="2"/>
      <c r="B168" s="134" t="s">
        <v>30</v>
      </c>
      <c r="C168" s="165">
        <v>22383.2</v>
      </c>
      <c r="D168" s="158">
        <v>22522.65</v>
      </c>
      <c r="E168" s="127"/>
      <c r="F168" s="127"/>
      <c r="G168" s="190"/>
      <c r="H168" s="190"/>
      <c r="I168" s="7"/>
      <c r="J168" s="207"/>
      <c r="K168" s="13"/>
      <c r="L168" s="222"/>
    </row>
    <row r="169" spans="1:12" ht="12.75">
      <c r="A169" s="2"/>
      <c r="B169" s="134" t="s">
        <v>32</v>
      </c>
      <c r="C169" s="341">
        <v>9743.36</v>
      </c>
      <c r="D169" s="159"/>
      <c r="E169" s="128"/>
      <c r="F169" s="128"/>
      <c r="G169" s="231"/>
      <c r="H169" s="231"/>
      <c r="I169" s="12"/>
      <c r="J169" s="208"/>
      <c r="K169" s="19"/>
      <c r="L169" s="223"/>
    </row>
    <row r="170" spans="1:12" ht="12.75">
      <c r="A170" s="2"/>
      <c r="B170" s="168" t="s">
        <v>31</v>
      </c>
      <c r="C170" s="165">
        <v>162184.23600000003</v>
      </c>
      <c r="D170" s="158">
        <v>166779.99</v>
      </c>
      <c r="E170" s="169"/>
      <c r="F170" s="169"/>
      <c r="G170" s="232"/>
      <c r="H170" s="232"/>
      <c r="I170" s="170"/>
      <c r="J170" s="209"/>
      <c r="K170" s="171"/>
      <c r="L170" s="224"/>
    </row>
    <row r="171" spans="1:12" ht="12.75">
      <c r="A171" s="2"/>
      <c r="B171" s="418" t="s">
        <v>89</v>
      </c>
      <c r="C171" s="164"/>
      <c r="D171" s="427">
        <v>25325.88</v>
      </c>
      <c r="E171" s="419"/>
      <c r="F171" s="419"/>
      <c r="G171" s="231"/>
      <c r="H171" s="231"/>
      <c r="I171" s="420"/>
      <c r="J171" s="421"/>
      <c r="K171" s="19"/>
      <c r="L171" s="422">
        <v>25325.88</v>
      </c>
    </row>
    <row r="172" spans="1:12" ht="13.5" thickBot="1">
      <c r="A172" s="2"/>
      <c r="B172" s="273" t="s">
        <v>90</v>
      </c>
      <c r="C172" s="411"/>
      <c r="D172" s="425">
        <v>-60901.93</v>
      </c>
      <c r="E172" s="412"/>
      <c r="F172" s="412"/>
      <c r="G172" s="413"/>
      <c r="H172" s="413"/>
      <c r="I172" s="414"/>
      <c r="J172" s="415"/>
      <c r="K172" s="416"/>
      <c r="L172" s="417">
        <v>-60901.93</v>
      </c>
    </row>
    <row r="173" spans="1:12" ht="13.5" thickBot="1">
      <c r="A173" s="2"/>
      <c r="B173" s="176" t="s">
        <v>22</v>
      </c>
      <c r="C173" s="347">
        <f>SUM(C161:C172)</f>
        <v>438534.30600000004</v>
      </c>
      <c r="D173" s="349">
        <f>SUM(D161:D172)</f>
        <v>439520.86</v>
      </c>
      <c r="E173" s="198">
        <f>'в ТСЖ'!N35</f>
        <v>66148.62</v>
      </c>
      <c r="F173" s="198">
        <f>'в ТСЖ'!P35</f>
        <v>29026.36</v>
      </c>
      <c r="G173" s="198">
        <f>D173+E173+F173</f>
        <v>534695.84</v>
      </c>
      <c r="H173" s="198">
        <f>E173+F173+G173</f>
        <v>629870.82</v>
      </c>
      <c r="I173" s="193">
        <f>SUM(I161:I170)</f>
        <v>192465.91</v>
      </c>
      <c r="J173" s="210">
        <v>40908</v>
      </c>
      <c r="K173" s="175"/>
      <c r="L173" s="225"/>
    </row>
    <row r="174" spans="1:12" ht="13.5" thickBot="1">
      <c r="A174" s="2"/>
      <c r="B174" s="176" t="s">
        <v>45</v>
      </c>
      <c r="C174" s="172">
        <v>438534.2900000001</v>
      </c>
      <c r="D174" s="349">
        <f>'в ТСЖ'!D35</f>
        <v>475096.91</v>
      </c>
      <c r="E174" s="198">
        <f>'в ТСЖ'!B166</f>
        <v>0</v>
      </c>
      <c r="F174" s="198">
        <f>'в ТСЖ'!C166</f>
        <v>0</v>
      </c>
      <c r="G174" s="198"/>
      <c r="H174" s="198"/>
      <c r="I174" s="195"/>
      <c r="J174" s="211"/>
      <c r="K174" s="196"/>
      <c r="L174" s="225"/>
    </row>
    <row r="175" spans="1:12" ht="12.75">
      <c r="A175" s="2"/>
      <c r="B175" s="469" t="s">
        <v>35</v>
      </c>
      <c r="C175" s="144"/>
      <c r="D175" s="189"/>
      <c r="E175" s="129"/>
      <c r="F175" s="129"/>
      <c r="G175" s="190"/>
      <c r="H175" s="190"/>
      <c r="I175" s="190">
        <v>110</v>
      </c>
      <c r="J175" s="212">
        <v>40886</v>
      </c>
      <c r="K175" s="444"/>
      <c r="L175" s="222" t="s">
        <v>57</v>
      </c>
    </row>
    <row r="176" spans="1:12" s="184" customFormat="1" ht="12.75">
      <c r="A176" s="179"/>
      <c r="B176" s="470"/>
      <c r="C176" s="181"/>
      <c r="D176" s="182"/>
      <c r="E176" s="183"/>
      <c r="F176" s="183"/>
      <c r="G176" s="233"/>
      <c r="H176" s="233"/>
      <c r="I176" s="80">
        <v>185.06</v>
      </c>
      <c r="J176" s="213">
        <v>40886</v>
      </c>
      <c r="K176" s="445"/>
      <c r="L176" s="226"/>
    </row>
    <row r="177" spans="1:12" ht="12.75">
      <c r="A177" s="2"/>
      <c r="B177" s="470"/>
      <c r="C177" s="150"/>
      <c r="D177" s="160"/>
      <c r="E177" s="148"/>
      <c r="F177" s="148"/>
      <c r="G177" s="234"/>
      <c r="H177" s="234"/>
      <c r="I177" s="80"/>
      <c r="J177" s="213"/>
      <c r="K177" s="446"/>
      <c r="L177" s="226"/>
    </row>
    <row r="178" spans="1:12" ht="12.75">
      <c r="A178" s="2"/>
      <c r="B178" s="470"/>
      <c r="C178" s="150"/>
      <c r="D178" s="160"/>
      <c r="E178" s="148"/>
      <c r="F178" s="148"/>
      <c r="G178" s="234"/>
      <c r="H178" s="234"/>
      <c r="I178" s="80">
        <v>100</v>
      </c>
      <c r="J178" s="213">
        <v>40898</v>
      </c>
      <c r="K178" s="446"/>
      <c r="L178" s="226"/>
    </row>
    <row r="179" spans="1:12" ht="12.75">
      <c r="A179" s="2"/>
      <c r="B179" s="470"/>
      <c r="C179" s="150"/>
      <c r="D179" s="160"/>
      <c r="E179" s="148"/>
      <c r="F179" s="148"/>
      <c r="G179" s="234"/>
      <c r="H179" s="234"/>
      <c r="I179" s="80">
        <v>100</v>
      </c>
      <c r="J179" s="213">
        <v>40896</v>
      </c>
      <c r="K179" s="446"/>
      <c r="L179" s="226"/>
    </row>
    <row r="180" spans="1:12" ht="12.75">
      <c r="A180" s="2"/>
      <c r="B180" s="470"/>
      <c r="C180" s="150"/>
      <c r="D180" s="160"/>
      <c r="E180" s="148"/>
      <c r="F180" s="148"/>
      <c r="G180" s="234"/>
      <c r="H180" s="234"/>
      <c r="I180" s="80">
        <v>500</v>
      </c>
      <c r="J180" s="213">
        <v>40907</v>
      </c>
      <c r="K180" s="446"/>
      <c r="L180" s="226"/>
    </row>
    <row r="181" spans="1:12" ht="12.75">
      <c r="A181" s="2"/>
      <c r="B181" s="474"/>
      <c r="C181" s="150"/>
      <c r="D181" s="160"/>
      <c r="E181" s="148"/>
      <c r="F181" s="148"/>
      <c r="G181" s="234"/>
      <c r="H181" s="234"/>
      <c r="I181" s="80"/>
      <c r="J181" s="213"/>
      <c r="K181" s="446"/>
      <c r="L181" s="226"/>
    </row>
    <row r="182" spans="1:12" ht="13.5" thickBot="1">
      <c r="A182" s="2"/>
      <c r="B182" s="135" t="s">
        <v>46</v>
      </c>
      <c r="C182" s="145"/>
      <c r="D182" s="161"/>
      <c r="E182" s="136"/>
      <c r="F182" s="136"/>
      <c r="G182" s="235"/>
      <c r="H182" s="235"/>
      <c r="I182" s="314">
        <f>SUM(I175:I181)</f>
        <v>995.06</v>
      </c>
      <c r="J182" s="214"/>
      <c r="K182" s="447"/>
      <c r="L182" s="227"/>
    </row>
    <row r="183" spans="1:12" ht="12.75">
      <c r="A183" s="2"/>
      <c r="B183" s="399" t="s">
        <v>36</v>
      </c>
      <c r="C183" s="306"/>
      <c r="D183" s="319"/>
      <c r="E183" s="320"/>
      <c r="F183" s="320"/>
      <c r="G183" s="321"/>
      <c r="H183" s="321"/>
      <c r="I183" s="396">
        <v>26441.5</v>
      </c>
      <c r="J183" s="322">
        <v>40898</v>
      </c>
      <c r="K183" s="448"/>
      <c r="L183" s="324" t="s">
        <v>71</v>
      </c>
    </row>
    <row r="184" spans="1:12" ht="12.75">
      <c r="A184" s="2"/>
      <c r="B184" s="200" t="s">
        <v>37</v>
      </c>
      <c r="C184" s="201"/>
      <c r="D184" s="202"/>
      <c r="E184" s="194"/>
      <c r="F184" s="194"/>
      <c r="G184" s="236"/>
      <c r="H184" s="236"/>
      <c r="I184" s="90">
        <v>16500</v>
      </c>
      <c r="J184" s="215">
        <v>40898</v>
      </c>
      <c r="K184" s="449"/>
      <c r="L184" s="228"/>
    </row>
    <row r="185" spans="1:12" ht="12.75">
      <c r="A185" s="2"/>
      <c r="B185" s="261" t="s">
        <v>37</v>
      </c>
      <c r="C185" s="150"/>
      <c r="D185" s="160"/>
      <c r="E185" s="129"/>
      <c r="F185" s="129"/>
      <c r="G185" s="190"/>
      <c r="H185" s="190"/>
      <c r="I185" s="80">
        <v>16500</v>
      </c>
      <c r="J185" s="213">
        <v>40886</v>
      </c>
      <c r="K185" s="446"/>
      <c r="L185" s="226"/>
    </row>
    <row r="186" spans="1:12" ht="12.75">
      <c r="A186" s="2"/>
      <c r="B186" s="293" t="s">
        <v>70</v>
      </c>
      <c r="C186" s="150"/>
      <c r="D186" s="160"/>
      <c r="E186" s="129"/>
      <c r="F186" s="129"/>
      <c r="G186" s="190"/>
      <c r="H186" s="190"/>
      <c r="I186" s="80">
        <v>19410</v>
      </c>
      <c r="J186" s="213">
        <v>40886</v>
      </c>
      <c r="K186" s="446"/>
      <c r="L186" s="226"/>
    </row>
    <row r="187" spans="1:12" ht="12.75">
      <c r="A187" s="2"/>
      <c r="B187" s="272" t="s">
        <v>52</v>
      </c>
      <c r="C187" s="150"/>
      <c r="D187" s="160"/>
      <c r="E187" s="129"/>
      <c r="F187" s="129"/>
      <c r="G187" s="190"/>
      <c r="H187" s="190"/>
      <c r="I187" s="80">
        <v>5175</v>
      </c>
      <c r="J187" s="213">
        <v>40886</v>
      </c>
      <c r="K187" s="446"/>
      <c r="L187" s="226" t="s">
        <v>72</v>
      </c>
    </row>
    <row r="188" spans="1:12" ht="12.75">
      <c r="A188" s="2"/>
      <c r="B188" s="272" t="s">
        <v>52</v>
      </c>
      <c r="C188" s="150"/>
      <c r="D188" s="160"/>
      <c r="E188" s="129"/>
      <c r="F188" s="129"/>
      <c r="G188" s="190"/>
      <c r="H188" s="190"/>
      <c r="I188" s="80">
        <v>5175</v>
      </c>
      <c r="J188" s="213">
        <v>40904</v>
      </c>
      <c r="K188" s="446"/>
      <c r="L188" s="226" t="s">
        <v>73</v>
      </c>
    </row>
    <row r="189" spans="1:12" ht="12.75">
      <c r="A189" s="2"/>
      <c r="B189" s="147" t="s">
        <v>53</v>
      </c>
      <c r="C189" s="150"/>
      <c r="D189" s="160"/>
      <c r="E189" s="129"/>
      <c r="F189" s="129"/>
      <c r="G189" s="190"/>
      <c r="H189" s="190"/>
      <c r="I189" s="80">
        <v>3738</v>
      </c>
      <c r="J189" s="213">
        <v>40886</v>
      </c>
      <c r="K189" s="446"/>
      <c r="L189" s="226" t="s">
        <v>72</v>
      </c>
    </row>
    <row r="190" spans="1:12" ht="12.75">
      <c r="A190" s="2"/>
      <c r="B190" s="147" t="s">
        <v>53</v>
      </c>
      <c r="C190" s="150"/>
      <c r="D190" s="160"/>
      <c r="E190" s="129"/>
      <c r="F190" s="129"/>
      <c r="G190" s="190"/>
      <c r="H190" s="190"/>
      <c r="I190" s="80">
        <v>3737</v>
      </c>
      <c r="J190" s="213">
        <v>40904</v>
      </c>
      <c r="K190" s="446"/>
      <c r="L190" s="226" t="s">
        <v>73</v>
      </c>
    </row>
    <row r="191" spans="1:12" ht="26.25" customHeight="1">
      <c r="A191" s="2"/>
      <c r="B191" s="180" t="s">
        <v>55</v>
      </c>
      <c r="C191" s="150"/>
      <c r="D191" s="160"/>
      <c r="E191" s="129"/>
      <c r="F191" s="129"/>
      <c r="G191" s="190"/>
      <c r="H191" s="190"/>
      <c r="I191" s="80">
        <v>892</v>
      </c>
      <c r="J191" s="213">
        <v>40886</v>
      </c>
      <c r="K191" s="446"/>
      <c r="L191" s="226" t="s">
        <v>72</v>
      </c>
    </row>
    <row r="192" spans="1:12" ht="26.25" customHeight="1">
      <c r="A192" s="2"/>
      <c r="B192" s="294" t="s">
        <v>55</v>
      </c>
      <c r="C192" s="150"/>
      <c r="D192" s="160"/>
      <c r="E192" s="129"/>
      <c r="F192" s="129"/>
      <c r="G192" s="190"/>
      <c r="H192" s="190"/>
      <c r="I192" s="80">
        <v>890</v>
      </c>
      <c r="J192" s="213">
        <v>40904</v>
      </c>
      <c r="K192" s="446"/>
      <c r="L192" s="226" t="s">
        <v>73</v>
      </c>
    </row>
    <row r="193" spans="1:12" ht="12.75">
      <c r="A193" s="2"/>
      <c r="B193" s="178" t="s">
        <v>54</v>
      </c>
      <c r="C193" s="150"/>
      <c r="D193" s="160"/>
      <c r="E193" s="148"/>
      <c r="F193" s="148"/>
      <c r="G193" s="234"/>
      <c r="H193" s="234"/>
      <c r="I193" s="80">
        <v>575</v>
      </c>
      <c r="J193" s="213">
        <v>40886</v>
      </c>
      <c r="K193" s="450"/>
      <c r="L193" s="226" t="s">
        <v>72</v>
      </c>
    </row>
    <row r="194" spans="1:12" ht="12.75">
      <c r="A194" s="2"/>
      <c r="B194" s="178" t="s">
        <v>54</v>
      </c>
      <c r="C194" s="150"/>
      <c r="D194" s="160"/>
      <c r="E194" s="148"/>
      <c r="F194" s="148"/>
      <c r="G194" s="234"/>
      <c r="H194" s="234"/>
      <c r="I194" s="80">
        <v>575</v>
      </c>
      <c r="J194" s="213">
        <v>40904</v>
      </c>
      <c r="K194" s="450"/>
      <c r="L194" s="226" t="s">
        <v>73</v>
      </c>
    </row>
    <row r="195" spans="1:12" ht="12.75">
      <c r="A195" s="2"/>
      <c r="B195" s="178" t="s">
        <v>43</v>
      </c>
      <c r="C195" s="150"/>
      <c r="D195" s="160"/>
      <c r="E195" s="148"/>
      <c r="F195" s="148"/>
      <c r="G195" s="234"/>
      <c r="H195" s="234"/>
      <c r="I195" s="80">
        <v>834</v>
      </c>
      <c r="J195" s="213">
        <v>40886</v>
      </c>
      <c r="K195" s="450"/>
      <c r="L195" s="226" t="s">
        <v>72</v>
      </c>
    </row>
    <row r="196" spans="1:12" ht="12.75">
      <c r="A196" s="2"/>
      <c r="B196" s="178" t="s">
        <v>43</v>
      </c>
      <c r="C196" s="150"/>
      <c r="D196" s="160"/>
      <c r="E196" s="148"/>
      <c r="F196" s="148"/>
      <c r="G196" s="234"/>
      <c r="H196" s="234"/>
      <c r="I196" s="80">
        <v>834</v>
      </c>
      <c r="J196" s="213">
        <v>40904</v>
      </c>
      <c r="K196" s="450"/>
      <c r="L196" s="226" t="s">
        <v>73</v>
      </c>
    </row>
    <row r="197" spans="1:12" ht="12.75">
      <c r="A197" s="2"/>
      <c r="B197" s="178" t="s">
        <v>42</v>
      </c>
      <c r="C197" s="150"/>
      <c r="D197" s="160"/>
      <c r="E197" s="148"/>
      <c r="F197" s="148"/>
      <c r="G197" s="234"/>
      <c r="H197" s="234"/>
      <c r="I197" s="80">
        <v>82</v>
      </c>
      <c r="J197" s="213">
        <v>40886</v>
      </c>
      <c r="K197" s="450"/>
      <c r="L197" s="226" t="s">
        <v>72</v>
      </c>
    </row>
    <row r="198" spans="1:12" ht="12.75">
      <c r="A198" s="2"/>
      <c r="B198" s="178" t="s">
        <v>42</v>
      </c>
      <c r="C198" s="150"/>
      <c r="D198" s="160"/>
      <c r="E198" s="148"/>
      <c r="F198" s="148"/>
      <c r="G198" s="234"/>
      <c r="H198" s="234"/>
      <c r="I198" s="80">
        <v>63</v>
      </c>
      <c r="J198" s="213">
        <v>40904</v>
      </c>
      <c r="K198" s="450"/>
      <c r="L198" s="226" t="s">
        <v>73</v>
      </c>
    </row>
    <row r="199" spans="1:12" ht="12.75">
      <c r="A199" s="2"/>
      <c r="B199" s="178"/>
      <c r="C199" s="150"/>
      <c r="D199" s="160"/>
      <c r="E199" s="148"/>
      <c r="F199" s="148"/>
      <c r="G199" s="234"/>
      <c r="H199" s="234"/>
      <c r="I199" s="80">
        <v>25012</v>
      </c>
      <c r="J199" s="213">
        <v>40886</v>
      </c>
      <c r="K199" s="450"/>
      <c r="L199" s="226"/>
    </row>
    <row r="200" spans="1:12" ht="12.75">
      <c r="A200" s="2"/>
      <c r="B200" s="147" t="s">
        <v>65</v>
      </c>
      <c r="C200" s="150"/>
      <c r="D200" s="160"/>
      <c r="E200" s="129"/>
      <c r="F200" s="129"/>
      <c r="G200" s="190"/>
      <c r="H200" s="190"/>
      <c r="I200" s="80">
        <v>6000</v>
      </c>
      <c r="J200" s="213">
        <v>40886</v>
      </c>
      <c r="K200" s="450"/>
      <c r="L200" s="226"/>
    </row>
    <row r="201" spans="1:12" ht="12.75">
      <c r="A201" s="2"/>
      <c r="B201" s="353" t="s">
        <v>38</v>
      </c>
      <c r="C201" s="150"/>
      <c r="D201" s="160"/>
      <c r="E201" s="129"/>
      <c r="F201" s="129"/>
      <c r="G201" s="190"/>
      <c r="H201" s="190"/>
      <c r="I201" s="80">
        <v>64566</v>
      </c>
      <c r="J201" s="213">
        <v>40896</v>
      </c>
      <c r="K201" s="450"/>
      <c r="L201" s="226"/>
    </row>
    <row r="202" spans="1:12" ht="13.5" thickBot="1">
      <c r="A202" s="2"/>
      <c r="B202" s="168" t="s">
        <v>39</v>
      </c>
      <c r="C202" s="150"/>
      <c r="D202" s="160"/>
      <c r="E202" s="148"/>
      <c r="F202" s="148"/>
      <c r="G202" s="234"/>
      <c r="H202" s="234"/>
      <c r="I202" s="80">
        <v>6569.16</v>
      </c>
      <c r="J202" s="213">
        <v>40879</v>
      </c>
      <c r="K202" s="400"/>
      <c r="L202" s="226" t="s">
        <v>74</v>
      </c>
    </row>
    <row r="203" spans="1:12" ht="13.5" thickBot="1">
      <c r="A203" s="2"/>
      <c r="B203" s="440" t="s">
        <v>22</v>
      </c>
      <c r="C203" s="172"/>
      <c r="D203" s="173"/>
      <c r="E203" s="174"/>
      <c r="F203" s="174"/>
      <c r="G203" s="198"/>
      <c r="H203" s="198"/>
      <c r="I203" s="111">
        <f>SUM(I183:I202)</f>
        <v>203568.66</v>
      </c>
      <c r="J203" s="210"/>
      <c r="K203" s="438"/>
      <c r="L203" s="225"/>
    </row>
    <row r="204" spans="1:12" ht="13.5" thickBot="1">
      <c r="A204" s="3"/>
      <c r="B204" s="351" t="s">
        <v>83</v>
      </c>
      <c r="C204" s="347">
        <f>C173</f>
        <v>438534.30600000004</v>
      </c>
      <c r="D204" s="348">
        <f>D173</f>
        <v>439520.86</v>
      </c>
      <c r="E204" s="198">
        <f>E173</f>
        <v>66148.62</v>
      </c>
      <c r="F204" s="198">
        <f>F173</f>
        <v>29026.36</v>
      </c>
      <c r="G204" s="198">
        <f>D204+E204+F204</f>
        <v>534695.84</v>
      </c>
      <c r="H204" s="198">
        <f>G204-C204</f>
        <v>96161.53399999993</v>
      </c>
      <c r="I204" s="193">
        <f>I173+I182+I203</f>
        <v>397029.63</v>
      </c>
      <c r="J204" s="210"/>
      <c r="K204" s="438"/>
      <c r="L204" s="439"/>
    </row>
    <row r="205" spans="1:12" ht="13.5" thickBot="1">
      <c r="A205" s="3"/>
      <c r="B205" s="431" t="s">
        <v>50</v>
      </c>
      <c r="C205" s="432">
        <f>C158+C204</f>
        <v>2242129.5452</v>
      </c>
      <c r="D205" s="433">
        <f>D158+D204</f>
        <v>1206525.6099999999</v>
      </c>
      <c r="E205" s="434">
        <f>E158+E204</f>
        <v>208618.56</v>
      </c>
      <c r="F205" s="434">
        <f>F158+F204</f>
        <v>49112.07</v>
      </c>
      <c r="G205" s="434">
        <f>D205+E205+F205</f>
        <v>1464256.24</v>
      </c>
      <c r="H205" s="434">
        <f>G205-C205</f>
        <v>-777873.3052000001</v>
      </c>
      <c r="I205" s="435">
        <f>I158+I204</f>
        <v>1085799.13</v>
      </c>
      <c r="J205" s="436"/>
      <c r="K205" s="486">
        <f>K158+G204-I204</f>
        <v>378457.1100000001</v>
      </c>
      <c r="L205" s="437" t="s">
        <v>86</v>
      </c>
    </row>
    <row r="206" spans="1:12" ht="12.75">
      <c r="A206" s="3"/>
      <c r="B206" s="492"/>
      <c r="C206" s="493"/>
      <c r="D206" s="494"/>
      <c r="E206" s="495"/>
      <c r="F206" s="495"/>
      <c r="G206" s="496"/>
      <c r="H206" s="496"/>
      <c r="I206" s="497"/>
      <c r="J206" s="498"/>
      <c r="K206" s="499"/>
      <c r="L206" s="500"/>
    </row>
    <row r="207" spans="2:12" ht="12.75">
      <c r="B207" s="501" t="s">
        <v>92</v>
      </c>
      <c r="C207" s="502">
        <f>C8+C37+C76+C118+C162</f>
        <v>853882.47</v>
      </c>
      <c r="D207" s="501"/>
      <c r="E207" s="127"/>
      <c r="F207" s="127"/>
      <c r="G207" s="127"/>
      <c r="H207" s="127"/>
      <c r="I207" s="504">
        <f>I46+I87+I129+I173+I208</f>
        <v>705910.02</v>
      </c>
      <c r="J207" s="127"/>
      <c r="K207" s="503">
        <f>C207-I207</f>
        <v>147972.44999999995</v>
      </c>
      <c r="L207" s="127" t="s">
        <v>93</v>
      </c>
    </row>
    <row r="208" spans="9:11" ht="12.75">
      <c r="I208" s="127">
        <v>246843.37</v>
      </c>
      <c r="J208" s="505">
        <v>40928</v>
      </c>
      <c r="K208" s="443"/>
    </row>
    <row r="212" ht="12.75">
      <c r="D212" s="312"/>
    </row>
  </sheetData>
  <sheetProtection/>
  <mergeCells count="23">
    <mergeCell ref="B151:B152"/>
    <mergeCell ref="B161:B162"/>
    <mergeCell ref="B175:B181"/>
    <mergeCell ref="E5:E6"/>
    <mergeCell ref="B75:B76"/>
    <mergeCell ref="B89:B95"/>
    <mergeCell ref="B108:B109"/>
    <mergeCell ref="B19:B28"/>
    <mergeCell ref="B36:B37"/>
    <mergeCell ref="B67:B68"/>
    <mergeCell ref="C2:L2"/>
    <mergeCell ref="C5:C6"/>
    <mergeCell ref="D5:D6"/>
    <mergeCell ref="F5:F6"/>
    <mergeCell ref="G5:G6"/>
    <mergeCell ref="L5:L6"/>
    <mergeCell ref="K5:K6"/>
    <mergeCell ref="I5:I6"/>
    <mergeCell ref="J5:J6"/>
    <mergeCell ref="H5:H6"/>
    <mergeCell ref="B48:B55"/>
    <mergeCell ref="B117:B118"/>
    <mergeCell ref="B131:B138"/>
  </mergeCells>
  <printOptions/>
  <pageMargins left="0" right="0" top="0.5905511811023623" bottom="0.5905511811023623" header="0" footer="0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cp:lastPrinted>2007-01-06T00:47:42Z</cp:lastPrinted>
  <dcterms:created xsi:type="dcterms:W3CDTF">2000-05-15T12:24:32Z</dcterms:created>
  <dcterms:modified xsi:type="dcterms:W3CDTF">2013-01-04T07:33:40Z</dcterms:modified>
  <cp:category/>
  <cp:version/>
  <cp:contentType/>
  <cp:contentStatus/>
</cp:coreProperties>
</file>