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2011" sheetId="1" r:id="rId1"/>
    <sheet name="прил11" sheetId="2" r:id="rId2"/>
    <sheet name="2012" sheetId="3" r:id="rId3"/>
    <sheet name="прил12" sheetId="4" r:id="rId4"/>
    <sheet name="2013" sheetId="5" r:id="rId5"/>
  </sheets>
  <definedNames/>
  <calcPr fullCalcOnLoad="1"/>
</workbook>
</file>

<file path=xl/sharedStrings.xml><?xml version="1.0" encoding="utf-8"?>
<sst xmlns="http://schemas.openxmlformats.org/spreadsheetml/2006/main" count="855" uniqueCount="308">
  <si>
    <t>Период  сметы с 01.08.11 по 31.12.11</t>
  </si>
  <si>
    <t>Источник финансирования: взносы собственников</t>
  </si>
  <si>
    <t>г.Иркутск, ул.2 железнодорожная 20,22,24</t>
  </si>
  <si>
    <t xml:space="preserve">Назначение средств:содержание группы домов по адресу </t>
  </si>
  <si>
    <t>№</t>
  </si>
  <si>
    <t xml:space="preserve">Отопление </t>
  </si>
  <si>
    <t>кв.м</t>
  </si>
  <si>
    <t>ХВС</t>
  </si>
  <si>
    <t>куб.м</t>
  </si>
  <si>
    <t>ГВС</t>
  </si>
  <si>
    <t>Электроэнергия</t>
  </si>
  <si>
    <t>кв.м.</t>
  </si>
  <si>
    <t>страхование лифтов</t>
  </si>
  <si>
    <t>2.</t>
  </si>
  <si>
    <t>по счетчику</t>
  </si>
  <si>
    <t>3.</t>
  </si>
  <si>
    <t>Вид услуги</t>
  </si>
  <si>
    <t>Периодичность оказания услуги</t>
  </si>
  <si>
    <t>Стоимость рублей на 1 кв.м. жилого помещения в месяц</t>
  </si>
  <si>
    <t>круглосуточно</t>
  </si>
  <si>
    <t>Диспетчеризация многоквартирного жилого дома</t>
  </si>
  <si>
    <t>Работа с жильцами</t>
  </si>
  <si>
    <t>Организация выполнения  заявок со стороны жильцов,в т.ч. на коммерческой основе</t>
  </si>
  <si>
    <t>в будние дни с 8.00 до 17.00</t>
  </si>
  <si>
    <t>Обработка обращений собственников и гос.органов</t>
  </si>
  <si>
    <t>Аварийное обслуживание инженерных сетей</t>
  </si>
  <si>
    <t>Технический мониторинг</t>
  </si>
  <si>
    <t>Плановые осмотры инженерных коммуникаций</t>
  </si>
  <si>
    <t>3 раза в год</t>
  </si>
  <si>
    <t>Плановые осмотры конструктивных элементов</t>
  </si>
  <si>
    <t>Внеплановые осмотры общего имущества</t>
  </si>
  <si>
    <t>по мере необходимости</t>
  </si>
  <si>
    <t>Осмотры жилых помещений</t>
  </si>
  <si>
    <t>Ведение технической документации</t>
  </si>
  <si>
    <t>Техническое обслуживание</t>
  </si>
  <si>
    <t>Подготовка инженерных сетей к сезонной эксплуатации</t>
  </si>
  <si>
    <t>Подготовка конструктивных элементов к сезонной эксплуатации</t>
  </si>
  <si>
    <t>Биллинновое обслуживание приборов учета тепла</t>
  </si>
  <si>
    <t>ежемесячно</t>
  </si>
  <si>
    <t>Логистическое сопровождение</t>
  </si>
  <si>
    <t>Профилактические ремонты инженерных коммуникаций</t>
  </si>
  <si>
    <t>По мере необходимости</t>
  </si>
  <si>
    <t>Профилактические ремонты конструктивных элементов</t>
  </si>
  <si>
    <t>Запуск и консервирование системы отопления</t>
  </si>
  <si>
    <t>1 раз в год</t>
  </si>
  <si>
    <t>Санитарное содержание</t>
  </si>
  <si>
    <t>Мытье пола,лестничных клеток</t>
  </si>
  <si>
    <t>Мытье стен,перил,окон</t>
  </si>
  <si>
    <t>2 раза в год</t>
  </si>
  <si>
    <t>Санитарное содержание чердачных, подвальных помещений</t>
  </si>
  <si>
    <t xml:space="preserve">Подметание придомовой территории </t>
  </si>
  <si>
    <t>6 раз в неделю</t>
  </si>
  <si>
    <t>Сбор мусора на придомовой территории</t>
  </si>
  <si>
    <t>Скалывание наледи</t>
  </si>
  <si>
    <t>6 раз в неделю с октября по апрель</t>
  </si>
  <si>
    <t>Транспортировка мусора до 100 м.</t>
  </si>
  <si>
    <t>Посыпка песка и смеси</t>
  </si>
  <si>
    <t>Протирка указателей</t>
  </si>
  <si>
    <t>Уборка контейнерной площадки</t>
  </si>
  <si>
    <t>Очистка урн</t>
  </si>
  <si>
    <t>3 раз в неделю</t>
  </si>
  <si>
    <t xml:space="preserve">Стрижка газонов </t>
  </si>
  <si>
    <t>Подрезка кустарников и побелка деревьев</t>
  </si>
  <si>
    <t>7.</t>
  </si>
  <si>
    <t>Организация взаимодействия с ресурсоснабжающими организациями</t>
  </si>
  <si>
    <t>Итого :</t>
  </si>
  <si>
    <t>в многоквартирном доме и коммунальные услуги.</t>
  </si>
  <si>
    <t>ТСЖ "Глазковское"</t>
  </si>
  <si>
    <t>Наименование статей</t>
  </si>
  <si>
    <t>ед. изм.</t>
  </si>
  <si>
    <t>1.</t>
  </si>
  <si>
    <t>в том числе:</t>
  </si>
  <si>
    <t>вывоз крупногабаритного мусора</t>
  </si>
  <si>
    <t>обслуживание по договору</t>
  </si>
  <si>
    <t>переосвидетельствование лифтов</t>
  </si>
  <si>
    <t>озеленение и уход за зелеными насаждениями</t>
  </si>
  <si>
    <t>противопожарные и охранные мероприятия</t>
  </si>
  <si>
    <t>5.</t>
  </si>
  <si>
    <t>отопление</t>
  </si>
  <si>
    <t>электроэнергия</t>
  </si>
  <si>
    <t>Расходы,связанные с управлением многоквартирным домом</t>
  </si>
  <si>
    <t>вознаграждение правлению</t>
  </si>
  <si>
    <t>транспортные расходы</t>
  </si>
  <si>
    <t>судебные расходы,связанные с обеспечением полноты сбора платежей</t>
  </si>
  <si>
    <t>расходы на страховые взносы по договору страхования общего имущества</t>
  </si>
  <si>
    <t>налоги на доходы от хозяйственной деятельности</t>
  </si>
  <si>
    <t>непредвиденные расходы</t>
  </si>
  <si>
    <t>4.</t>
  </si>
  <si>
    <t>отчисления в соц.страх и ПФ</t>
  </si>
  <si>
    <t>услуги по управлению всего,в т.ч.:</t>
  </si>
  <si>
    <t>1 раза в неделю</t>
  </si>
  <si>
    <t>Период  сметы с 01.01.12 по 31.12.12</t>
  </si>
  <si>
    <t>исполнение сметы</t>
  </si>
  <si>
    <t>Комиссия 2% система "Город"</t>
  </si>
  <si>
    <t>фонд оплаты коммунальных платежей и услуг связи</t>
  </si>
  <si>
    <t>водоотведение</t>
  </si>
  <si>
    <t>холодное водоснабжение</t>
  </si>
  <si>
    <t>горячее водоснабжение</t>
  </si>
  <si>
    <t>кабельное телевидение</t>
  </si>
  <si>
    <t>возмещение расходов, согласно счетам поставщика услуги, по показаниям приборов и пропорционально площади квартир</t>
  </si>
  <si>
    <t>Содержание и обслуживание общего имущества многоквартирного дома</t>
  </si>
  <si>
    <t>налог с жилых на окружающую среду</t>
  </si>
  <si>
    <t>налог с нежилых на окружающую среду</t>
  </si>
  <si>
    <t>за размещение отходов с жилых</t>
  </si>
  <si>
    <t>за размещение отходов с нежилых</t>
  </si>
  <si>
    <t>электроэнергия для лифтов</t>
  </si>
  <si>
    <t>ремонт лифтов (резервный фонд)</t>
  </si>
  <si>
    <t>Содержание и обслуживние лифтового хозяйства:</t>
  </si>
  <si>
    <t>Вывоз ТБО (нежилые)</t>
  </si>
  <si>
    <t>нежилые вывоз</t>
  </si>
  <si>
    <t>Вывоз ТБО (жилые)</t>
  </si>
  <si>
    <t>вывоз с жилых</t>
  </si>
  <si>
    <t>при наличии домофона в квартире</t>
  </si>
  <si>
    <t>Облуживание кодового замка</t>
  </si>
  <si>
    <t>при отсутствии домофона в квартире</t>
  </si>
  <si>
    <t>освещение мест общего пользования в доме и на земельном участке</t>
  </si>
  <si>
    <t>налог на окружающую среду</t>
  </si>
  <si>
    <t>услуги паспортного стола</t>
  </si>
  <si>
    <t>затраты на сотовую и телефонную связь</t>
  </si>
  <si>
    <t xml:space="preserve">комиссия за ведение счёта в банке </t>
  </si>
  <si>
    <t>итого расходов</t>
  </si>
  <si>
    <r>
      <t xml:space="preserve">техническое обслуживание - договор с компанией ТриЗ </t>
    </r>
    <r>
      <rPr>
        <sz val="10"/>
        <rFont val="Arial Cyr"/>
        <family val="0"/>
      </rPr>
      <t>(приложение)</t>
    </r>
  </si>
  <si>
    <t>Прочие</t>
  </si>
  <si>
    <t xml:space="preserve">Расходы, связанные с благоустройством мест общего пользования в доме и на земельном участке,на котором расположен многоквартирный дом. </t>
  </si>
  <si>
    <t xml:space="preserve">устройство (обустройство) дорожек. </t>
  </si>
  <si>
    <t>расходы,связанные с оплатой услуг ситемы "Город" и банка</t>
  </si>
  <si>
    <t xml:space="preserve">уборка снега с крыш и вывоз на полегон </t>
  </si>
  <si>
    <r>
      <rPr>
        <b/>
        <sz val="10"/>
        <rFont val="Arial Cyr"/>
        <family val="0"/>
      </rPr>
      <t>Доходы:</t>
    </r>
    <r>
      <rPr>
        <sz val="10"/>
        <rFont val="Arial Cyr"/>
        <family val="0"/>
      </rPr>
      <t xml:space="preserve"> </t>
    </r>
  </si>
  <si>
    <t>Водоотведение</t>
  </si>
  <si>
    <t>приборы учёта</t>
  </si>
  <si>
    <t xml:space="preserve">лифты </t>
  </si>
  <si>
    <t>Кват.ч.</t>
  </si>
  <si>
    <t>вывоз ТБО не жилые</t>
  </si>
  <si>
    <t>содержание и обслуживание общего имущества</t>
  </si>
  <si>
    <t>текущий ремонт</t>
  </si>
  <si>
    <t>арендные платежи</t>
  </si>
  <si>
    <t>адаптер для снятия показаний теплосчетчиков</t>
  </si>
  <si>
    <t>покупка программного обеспечения 1-С</t>
  </si>
  <si>
    <t>почтовые расходы</t>
  </si>
  <si>
    <t>1.1.</t>
  </si>
  <si>
    <t>1.2.</t>
  </si>
  <si>
    <t>1.3.</t>
  </si>
  <si>
    <t>1.4.</t>
  </si>
  <si>
    <t>1.5.</t>
  </si>
  <si>
    <t>1.6.</t>
  </si>
  <si>
    <t>3.2.</t>
  </si>
  <si>
    <t>3.1.</t>
  </si>
  <si>
    <t>3.3.</t>
  </si>
  <si>
    <t>3.4.</t>
  </si>
  <si>
    <t>3.5.</t>
  </si>
  <si>
    <t>4.1.</t>
  </si>
  <si>
    <t>4.2.</t>
  </si>
  <si>
    <t>4.3.</t>
  </si>
  <si>
    <t>6.</t>
  </si>
  <si>
    <t>6.1.</t>
  </si>
  <si>
    <t>6.2.</t>
  </si>
  <si>
    <t>7.1.</t>
  </si>
  <si>
    <t>7.1.1.</t>
  </si>
  <si>
    <t>7.1.2.</t>
  </si>
  <si>
    <t>7.1.3.</t>
  </si>
  <si>
    <t>вознаграждение председателю ТСЖ</t>
  </si>
  <si>
    <t>вознаграждение бухгалтеру ТСЖ</t>
  </si>
  <si>
    <t>аренда оргтехники + комплектующие</t>
  </si>
  <si>
    <t>обслуживание счёта в банке</t>
  </si>
  <si>
    <t>Общая площадь домов ( кв.м.)</t>
  </si>
  <si>
    <t>Площадь домов с лифтами ( кв.м.)</t>
  </si>
  <si>
    <t xml:space="preserve">тариф на 1 кв.м. жилой площади в месяц </t>
  </si>
  <si>
    <t>664005, г.Иркутск, ул. 2-я железнодорожная, дом 24 кв. 15</t>
  </si>
  <si>
    <t>р/с 40703810914000004730 Филиал ОАО “ТрансКредитБанк”</t>
  </si>
  <si>
    <t>к/с 30101810100000000740 БИК 042520740</t>
  </si>
  <si>
    <t>7.1.4.</t>
  </si>
  <si>
    <t>8.</t>
  </si>
  <si>
    <t>НДФЛ (налог 13%)</t>
  </si>
  <si>
    <t>9.</t>
  </si>
  <si>
    <t>9.1.</t>
  </si>
  <si>
    <t>9.2.</t>
  </si>
  <si>
    <t>9.3.</t>
  </si>
  <si>
    <t>9.4.</t>
  </si>
  <si>
    <t>9.5.</t>
  </si>
  <si>
    <t>10.</t>
  </si>
  <si>
    <t>10.1.</t>
  </si>
  <si>
    <t>11.</t>
  </si>
  <si>
    <t>11.1.</t>
  </si>
  <si>
    <t>месяцев</t>
  </si>
  <si>
    <t>Обслуживание общедомовых приборов учета:</t>
  </si>
  <si>
    <t>устройство (обустройство) детских, спортивных площадок, мест отдыха</t>
  </si>
  <si>
    <t>план по начислению за период</t>
  </si>
  <si>
    <t>план по начислению за месяц</t>
  </si>
  <si>
    <t>9.2.1.</t>
  </si>
  <si>
    <t>9.2.2.</t>
  </si>
  <si>
    <t>9.2.3.</t>
  </si>
  <si>
    <t>9.2.4.</t>
  </si>
  <si>
    <t>9.2.5.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</si>
  <si>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</si>
  <si>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</si>
  <si>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</si>
  <si>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</si>
  <si>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</si>
  <si>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</si>
  <si>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</si>
  <si>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</si>
  <si>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9.14.</t>
  </si>
  <si>
    <t>9.15.</t>
  </si>
  <si>
    <t>10.2.</t>
  </si>
  <si>
    <t>10.3.</t>
  </si>
  <si>
    <t>10.4.</t>
  </si>
  <si>
    <t>10.5.</t>
  </si>
  <si>
    <t>12.</t>
  </si>
  <si>
    <t>12.1.</t>
  </si>
  <si>
    <t>12.2.</t>
  </si>
  <si>
    <t>ИТОГО:</t>
  </si>
  <si>
    <t>канцелярские расходы (на проведение общих собраний, текущая деятельность)</t>
  </si>
  <si>
    <t>Гкал.</t>
  </si>
  <si>
    <t>нежилые</t>
  </si>
  <si>
    <t>оплата платёжных операций</t>
  </si>
  <si>
    <t>непредвиденные расходы:</t>
  </si>
  <si>
    <t>итого расходов:</t>
  </si>
  <si>
    <t>по счётчику</t>
  </si>
  <si>
    <t xml:space="preserve">Назначение средств: содержание группы домов по адресу </t>
  </si>
  <si>
    <t>жилые</t>
  </si>
  <si>
    <t>оплата услуг системы "Город"</t>
  </si>
  <si>
    <t>расходы,связанные с оплатой услуг ситемы "Город" и банка (за счёт аренды)</t>
  </si>
  <si>
    <t xml:space="preserve">Приложение № 2 к договору управления от 01.08.2011г. По содержанию общего имущества многоквартирного дома №№20,22,24, по ул. 2-я Железнодорожная   </t>
  </si>
  <si>
    <t xml:space="preserve">Приложение № 2 к договору управления от 01.08.2011г. по содержанию общего имущества многоквартирного дома № 20,22,24,ул. 2-я Железнодорожная.  </t>
  </si>
  <si>
    <t>текущий ремонт (средства расходуются по необходимости)</t>
  </si>
  <si>
    <t>примечание</t>
  </si>
  <si>
    <t>см. прилож.</t>
  </si>
  <si>
    <r>
      <t>Расходы,связанные с текущим ремонтом общего имущества собственников помещений в многоквартирном доме</t>
    </r>
    <r>
      <rPr>
        <sz val="10"/>
        <rFont val="Arial Cyr"/>
        <family val="0"/>
      </rPr>
      <t xml:space="preserve"> (переходит на 2012г.)</t>
    </r>
  </si>
  <si>
    <t xml:space="preserve">Расходы, связанные с благоустройством мест общего пользования в доме и на земельном участке, на котором расположен многоквартирный дом. </t>
  </si>
  <si>
    <t>Расходы,связанные с текущим ремонтом общего имущества собственников помещений в многоквартирном доме в 2012г.</t>
  </si>
  <si>
    <t>контрольная</t>
  </si>
  <si>
    <t>ТБО (нежилые оплачивается отдельно)</t>
  </si>
  <si>
    <t>Период  сметы с 01.01.13 по 31.12.13</t>
  </si>
  <si>
    <t>Содержание и ремонт общего имущества</t>
  </si>
  <si>
    <t>обслуживание домофона по договору</t>
  </si>
  <si>
    <t>на ремонт доводчиков, ручек и дверей.</t>
  </si>
  <si>
    <t>по ул. 2-я Железнодорожная, проводившегося в форме заочного голосования  с 12 по 17 сентября 2011г.</t>
  </si>
  <si>
    <t xml:space="preserve">Утверждена общим собранием членов ТСЖ «Глазковское», собственников помещений домов № 20, 22, 24, </t>
  </si>
  <si>
    <t>на сист. Город</t>
  </si>
  <si>
    <t>894,13/929,47</t>
  </si>
  <si>
    <t>43,58/46,36</t>
  </si>
  <si>
    <t>7,81/8,25</t>
  </si>
  <si>
    <t>9,02/9,52</t>
  </si>
  <si>
    <t xml:space="preserve">по ул. 2-я Железнодорожная, проводившегося в форме заочного голосования с 6 по 17 февраля 2012г. </t>
  </si>
  <si>
    <t>Смета доходов и расходов на содержание общего имущества собственников помещений</t>
  </si>
  <si>
    <t>Вывоз ТБО</t>
  </si>
  <si>
    <t>1.1.1.</t>
  </si>
  <si>
    <t>1.1.1.2.</t>
  </si>
  <si>
    <t>1.1.1.3.</t>
  </si>
  <si>
    <t>1.1.1.1.</t>
  </si>
  <si>
    <t>для жилых</t>
  </si>
  <si>
    <t>для нежилых</t>
  </si>
  <si>
    <t>жилые вывоз</t>
  </si>
  <si>
    <t>1.1.2.</t>
  </si>
  <si>
    <t>1.1.2.1.</t>
  </si>
  <si>
    <t>1.1.2.2.</t>
  </si>
  <si>
    <t>1.1.2.3.</t>
  </si>
  <si>
    <t>1.1.2.4.</t>
  </si>
  <si>
    <r>
      <t xml:space="preserve">Техническое обслуживание - </t>
    </r>
    <r>
      <rPr>
        <sz val="10"/>
        <rFont val="Arial Cyr"/>
        <family val="0"/>
      </rPr>
      <t>договор с компанией АДС ТриЗ (приложение)</t>
    </r>
  </si>
  <si>
    <t>Расходы на капитальный ремонт</t>
  </si>
  <si>
    <t>приложение</t>
  </si>
  <si>
    <t>услуги по управлению</t>
  </si>
  <si>
    <t>3.2.1.</t>
  </si>
  <si>
    <t>3.2.2.</t>
  </si>
  <si>
    <t>3.2.3.</t>
  </si>
  <si>
    <t>3.2.4.</t>
  </si>
  <si>
    <t>3.2.5.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</si>
  <si>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</si>
  <si>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</si>
  <si>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</si>
  <si>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</si>
  <si>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</si>
  <si>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</si>
  <si>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</si>
  <si>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</si>
  <si>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</si>
  <si>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</si>
  <si>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4.4.</t>
  </si>
  <si>
    <t>Отопление</t>
  </si>
  <si>
    <t>ГВС (горячее водоснабжение)</t>
  </si>
  <si>
    <t>ХВС (холодное водоснабжение)</t>
  </si>
  <si>
    <t>Фонд оплаты коммунальных платежей</t>
  </si>
  <si>
    <t>Расходы,связанные с текущим ремонтом общего имущества собственников помещений в многоквартирном доме в 2013г.</t>
  </si>
  <si>
    <t>обслуживание приборов учёта</t>
  </si>
  <si>
    <t>7.2.</t>
  </si>
  <si>
    <t>8.1.</t>
  </si>
  <si>
    <t>8.2.</t>
  </si>
  <si>
    <t>8.3.</t>
  </si>
  <si>
    <t>8.4.</t>
  </si>
  <si>
    <t>Арендные платежи</t>
  </si>
  <si>
    <t>в многоквартирном доме и на коммунальные услуги.</t>
  </si>
  <si>
    <t>7.3.</t>
  </si>
  <si>
    <t>7.4.</t>
  </si>
  <si>
    <t>7.5.</t>
  </si>
  <si>
    <t>Непредвиденные расходы:</t>
  </si>
  <si>
    <t>Содержание и ремонт общего имущества (для жилых)</t>
  </si>
  <si>
    <t>Содержание и ремонт общего имущества (для не жилых)</t>
  </si>
  <si>
    <t xml:space="preserve">Содержание и обслуживание лифтов </t>
  </si>
  <si>
    <t>Обслуживание кодового замка и домофона</t>
  </si>
  <si>
    <t>Кв.</t>
  </si>
  <si>
    <t>при наличии домофона</t>
  </si>
  <si>
    <t>без домофона</t>
  </si>
  <si>
    <t>по факту</t>
  </si>
  <si>
    <t>договор</t>
  </si>
  <si>
    <r>
      <rPr>
        <b/>
        <sz val="10"/>
        <rFont val="Arial Cyr"/>
        <family val="0"/>
      </rPr>
      <t>Расходы:</t>
    </r>
    <r>
      <rPr>
        <sz val="10"/>
        <rFont val="Arial Cyr"/>
        <family val="0"/>
      </rPr>
      <t xml:space="preserve"> </t>
    </r>
  </si>
  <si>
    <t>Расходы,связанные с оплатой услуг ситемы "Город" и услуги банка 2%</t>
  </si>
  <si>
    <t>от 6000,00 до 10000,00</t>
  </si>
  <si>
    <t>по прошлому году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</si>
</sst>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00"/>
    <numFmt numFmtId="170" formatCode="0.000000000"/>
    <numFmt numFmtId="171" formatCode="0.000000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0" fillId="0" borderId="10" xfId="0" applyNumberFormat="1" applyBorder="1" applyAlignment="1">
      <alignment horizontal="left" vertical="top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2" fontId="2" fillId="0" borderId="11" xfId="0" applyNumberFormat="1" applyFon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33" borderId="11" xfId="0" applyNumberFormat="1" applyFont="1" applyFill="1" applyBorder="1" applyAlignment="1">
      <alignment horizontal="right"/>
    </xf>
    <xf numFmtId="2" fontId="0" fillId="0" borderId="16" xfId="0" applyNumberFormat="1" applyBorder="1" applyAlignment="1">
      <alignment/>
    </xf>
    <xf numFmtId="2" fontId="2" fillId="0" borderId="17" xfId="0" applyNumberFormat="1" applyFont="1" applyBorder="1" applyAlignment="1">
      <alignment/>
    </xf>
    <xf numFmtId="2" fontId="2" fillId="33" borderId="18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2" fontId="2" fillId="0" borderId="11" xfId="0" applyNumberFormat="1" applyFont="1" applyBorder="1" applyAlignment="1">
      <alignment horizontal="right" wrapText="1"/>
    </xf>
    <xf numFmtId="2" fontId="0" fillId="0" borderId="16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 wrapText="1"/>
    </xf>
    <xf numFmtId="2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0" xfId="0" applyBorder="1" applyAlignment="1">
      <alignment vertical="center" wrapText="1"/>
    </xf>
    <xf numFmtId="2" fontId="2" fillId="34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2" fontId="2" fillId="0" borderId="19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 horizontal="left"/>
    </xf>
    <xf numFmtId="2" fontId="2" fillId="35" borderId="17" xfId="0" applyNumberFormat="1" applyFont="1" applyFill="1" applyBorder="1" applyAlignment="1">
      <alignment horizontal="right"/>
    </xf>
    <xf numFmtId="0" fontId="0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2" fontId="0" fillId="0" borderId="0" xfId="0" applyNumberFormat="1" applyAlignment="1">
      <alignment/>
    </xf>
    <xf numFmtId="2" fontId="2" fillId="9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2" fontId="2" fillId="36" borderId="15" xfId="0" applyNumberFormat="1" applyFont="1" applyFill="1" applyBorder="1" applyAlignment="1">
      <alignment/>
    </xf>
    <xf numFmtId="2" fontId="0" fillId="19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2" fontId="2" fillId="18" borderId="10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 horizontal="left" vertical="top"/>
    </xf>
    <xf numFmtId="2" fontId="0" fillId="0" borderId="10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2" fontId="2" fillId="16" borderId="11" xfId="0" applyNumberFormat="1" applyFont="1" applyFill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16" xfId="0" applyNumberFormat="1" applyBorder="1" applyAlignment="1">
      <alignment wrapText="1"/>
    </xf>
    <xf numFmtId="2" fontId="0" fillId="0" borderId="16" xfId="0" applyNumberFormat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9" xfId="0" applyBorder="1" applyAlignment="1">
      <alignment vertical="top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tabSelected="1" zoomScalePageLayoutView="0" workbookViewId="0" topLeftCell="A1">
      <selection activeCell="A4" sqref="A4:J4"/>
    </sheetView>
  </sheetViews>
  <sheetFormatPr defaultColWidth="9.00390625" defaultRowHeight="12.75"/>
  <cols>
    <col min="1" max="1" width="5.75390625" style="0" customWidth="1"/>
    <col min="2" max="2" width="9.125" style="0" customWidth="1"/>
    <col min="4" max="4" width="10.25390625" style="0" customWidth="1"/>
    <col min="6" max="6" width="6.25390625" style="0" customWidth="1"/>
    <col min="7" max="7" width="11.375" style="0" customWidth="1"/>
    <col min="8" max="8" width="12.125" style="0" customWidth="1"/>
    <col min="9" max="9" width="11.625" style="0" bestFit="1" customWidth="1"/>
    <col min="10" max="10" width="11.25390625" style="0" customWidth="1"/>
    <col min="12" max="23" width="9.125" style="97" customWidth="1"/>
  </cols>
  <sheetData>
    <row r="1" spans="1:10" ht="12.75">
      <c r="A1" s="137" t="s">
        <v>244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9" ht="12.75">
      <c r="A2" s="9"/>
      <c r="B2" s="137" t="s">
        <v>66</v>
      </c>
      <c r="C2" s="137"/>
      <c r="D2" s="137"/>
      <c r="E2" s="137"/>
      <c r="F2" s="137"/>
      <c r="G2" s="137"/>
      <c r="H2" s="137"/>
      <c r="I2" s="137"/>
    </row>
    <row r="3" spans="1:7" ht="12.75">
      <c r="A3" s="9"/>
      <c r="B3" s="9"/>
      <c r="C3" s="9"/>
      <c r="D3" s="9"/>
      <c r="E3" s="9"/>
      <c r="F3" s="9"/>
      <c r="G3" s="9"/>
    </row>
    <row r="4" spans="1:10" ht="12.75">
      <c r="A4" s="135" t="s">
        <v>237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2.75">
      <c r="A5" s="135" t="s">
        <v>236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 ht="12.75">
      <c r="A6" s="136"/>
      <c r="B6" s="136"/>
      <c r="C6" s="136"/>
      <c r="D6" s="136"/>
      <c r="E6" s="136"/>
      <c r="F6" s="136"/>
      <c r="G6" s="136"/>
      <c r="H6" s="136"/>
      <c r="I6" s="136"/>
      <c r="J6" s="136"/>
    </row>
    <row r="7" spans="1:10" ht="12.75" customHeight="1">
      <c r="A7" s="171" t="s">
        <v>67</v>
      </c>
      <c r="B7" s="171"/>
      <c r="C7" s="171"/>
      <c r="D7" s="171"/>
      <c r="E7" s="172" t="s">
        <v>167</v>
      </c>
      <c r="F7" s="172"/>
      <c r="G7" s="172"/>
      <c r="H7" s="172"/>
      <c r="I7" s="172"/>
      <c r="J7" s="172"/>
    </row>
    <row r="8" spans="1:10" ht="12.75" customHeight="1">
      <c r="A8" s="171"/>
      <c r="B8" s="171"/>
      <c r="C8" s="171"/>
      <c r="D8" s="171"/>
      <c r="E8" s="172" t="s">
        <v>168</v>
      </c>
      <c r="F8" s="172"/>
      <c r="G8" s="172"/>
      <c r="H8" s="172"/>
      <c r="I8" s="172"/>
      <c r="J8" s="172"/>
    </row>
    <row r="9" spans="5:10" ht="12.75">
      <c r="E9" s="173" t="s">
        <v>169</v>
      </c>
      <c r="F9" s="173"/>
      <c r="G9" s="173"/>
      <c r="H9" s="173"/>
      <c r="I9" s="173"/>
      <c r="J9" s="173"/>
    </row>
    <row r="10" spans="1:6" ht="12.75">
      <c r="A10" s="136" t="s">
        <v>0</v>
      </c>
      <c r="B10" s="136"/>
      <c r="C10" s="136"/>
      <c r="D10" s="136"/>
      <c r="E10" s="54" t="s">
        <v>183</v>
      </c>
      <c r="F10" s="36">
        <v>5</v>
      </c>
    </row>
    <row r="11" spans="1:6" ht="12.75">
      <c r="A11" s="136" t="s">
        <v>1</v>
      </c>
      <c r="B11" s="136"/>
      <c r="C11" s="136"/>
      <c r="D11" s="136"/>
      <c r="E11" s="136"/>
      <c r="F11" s="136"/>
    </row>
    <row r="12" spans="1:7" ht="12.75">
      <c r="A12" s="136" t="s">
        <v>3</v>
      </c>
      <c r="B12" s="136"/>
      <c r="C12" s="136"/>
      <c r="D12" s="136"/>
      <c r="E12" s="136"/>
      <c r="F12" s="136"/>
      <c r="G12" s="136"/>
    </row>
    <row r="13" ht="12.75">
      <c r="A13" t="s">
        <v>2</v>
      </c>
    </row>
    <row r="14" spans="1:8" ht="12.75">
      <c r="A14" s="136" t="s">
        <v>164</v>
      </c>
      <c r="B14" s="136"/>
      <c r="C14" s="136"/>
      <c r="D14" s="136"/>
      <c r="E14" s="55">
        <v>11186.3</v>
      </c>
      <c r="F14" s="1"/>
      <c r="G14" s="54" t="s">
        <v>213</v>
      </c>
      <c r="H14" s="37">
        <v>1433.3</v>
      </c>
    </row>
    <row r="15" spans="1:8" ht="12.75">
      <c r="A15" s="145" t="s">
        <v>165</v>
      </c>
      <c r="B15" s="145"/>
      <c r="C15" s="145"/>
      <c r="D15" s="145"/>
      <c r="E15" s="55">
        <v>9326.9</v>
      </c>
      <c r="G15" s="54" t="s">
        <v>219</v>
      </c>
      <c r="H15" s="37">
        <v>9753</v>
      </c>
    </row>
    <row r="16" spans="1:10" ht="51">
      <c r="A16" s="20" t="s">
        <v>4</v>
      </c>
      <c r="B16" s="146" t="s">
        <v>68</v>
      </c>
      <c r="C16" s="147"/>
      <c r="D16" s="147"/>
      <c r="E16" s="148"/>
      <c r="F16" s="33" t="s">
        <v>69</v>
      </c>
      <c r="G16" s="34" t="s">
        <v>187</v>
      </c>
      <c r="H16" s="34" t="s">
        <v>186</v>
      </c>
      <c r="I16" s="34" t="s">
        <v>166</v>
      </c>
      <c r="J16" s="35" t="s">
        <v>92</v>
      </c>
    </row>
    <row r="17" spans="1:10" ht="61.5" customHeight="1">
      <c r="A17" s="31" t="s">
        <v>70</v>
      </c>
      <c r="B17" s="149" t="s">
        <v>94</v>
      </c>
      <c r="C17" s="150"/>
      <c r="D17" s="150"/>
      <c r="E17" s="151"/>
      <c r="F17" s="4"/>
      <c r="G17" s="138" t="s">
        <v>99</v>
      </c>
      <c r="H17" s="139"/>
      <c r="I17" s="4"/>
      <c r="J17" s="2"/>
    </row>
    <row r="18" spans="1:10" ht="12.75">
      <c r="A18" s="21"/>
      <c r="B18" s="146" t="s">
        <v>71</v>
      </c>
      <c r="C18" s="147"/>
      <c r="D18" s="147"/>
      <c r="E18" s="148"/>
      <c r="F18" s="6"/>
      <c r="G18" s="2"/>
      <c r="H18" s="2"/>
      <c r="I18" s="2"/>
      <c r="J18" s="2"/>
    </row>
    <row r="19" spans="1:10" ht="12.75">
      <c r="A19" s="21" t="s">
        <v>139</v>
      </c>
      <c r="B19" s="146" t="s">
        <v>78</v>
      </c>
      <c r="C19" s="147"/>
      <c r="D19" s="147"/>
      <c r="E19" s="148"/>
      <c r="F19" s="36" t="s">
        <v>6</v>
      </c>
      <c r="G19" s="59" t="s">
        <v>217</v>
      </c>
      <c r="H19" s="60" t="s">
        <v>217</v>
      </c>
      <c r="I19" s="58">
        <v>15.26</v>
      </c>
      <c r="J19" s="19"/>
    </row>
    <row r="20" spans="1:10" ht="12.75">
      <c r="A20" s="21" t="s">
        <v>140</v>
      </c>
      <c r="B20" s="146" t="s">
        <v>97</v>
      </c>
      <c r="C20" s="147"/>
      <c r="D20" s="147"/>
      <c r="E20" s="148"/>
      <c r="F20" s="56" t="s">
        <v>8</v>
      </c>
      <c r="G20" s="59" t="s">
        <v>217</v>
      </c>
      <c r="H20" s="60" t="s">
        <v>217</v>
      </c>
      <c r="I20" s="58">
        <v>41.12</v>
      </c>
      <c r="J20" s="18"/>
    </row>
    <row r="21" spans="1:10" ht="12.75">
      <c r="A21" s="21" t="s">
        <v>141</v>
      </c>
      <c r="B21" s="146" t="s">
        <v>96</v>
      </c>
      <c r="C21" s="147"/>
      <c r="D21" s="147"/>
      <c r="E21" s="148"/>
      <c r="F21" s="56" t="s">
        <v>8</v>
      </c>
      <c r="G21" s="61" t="s">
        <v>217</v>
      </c>
      <c r="H21" s="61" t="s">
        <v>217</v>
      </c>
      <c r="I21" s="11">
        <v>7.38</v>
      </c>
      <c r="J21" s="2"/>
    </row>
    <row r="22" spans="1:10" ht="12" customHeight="1">
      <c r="A22" s="30" t="s">
        <v>142</v>
      </c>
      <c r="B22" s="142" t="s">
        <v>95</v>
      </c>
      <c r="C22" s="143"/>
      <c r="D22" s="143"/>
      <c r="E22" s="144"/>
      <c r="F22" s="57" t="s">
        <v>8</v>
      </c>
      <c r="G22" s="61" t="s">
        <v>217</v>
      </c>
      <c r="H22" s="62" t="s">
        <v>217</v>
      </c>
      <c r="I22" s="4">
        <v>8.52</v>
      </c>
      <c r="J22" s="2"/>
    </row>
    <row r="23" spans="1:10" ht="12.75" customHeight="1" thickBot="1">
      <c r="A23" s="30" t="s">
        <v>143</v>
      </c>
      <c r="B23" s="142" t="s">
        <v>79</v>
      </c>
      <c r="C23" s="143"/>
      <c r="D23" s="143"/>
      <c r="E23" s="144"/>
      <c r="F23" s="57" t="s">
        <v>131</v>
      </c>
      <c r="G23" s="61" t="s">
        <v>217</v>
      </c>
      <c r="H23" s="62" t="s">
        <v>217</v>
      </c>
      <c r="I23" s="4">
        <v>0.68</v>
      </c>
      <c r="J23" s="2"/>
    </row>
    <row r="24" spans="1:11" ht="27.75" customHeight="1" thickBot="1">
      <c r="A24" s="31" t="s">
        <v>13</v>
      </c>
      <c r="B24" s="155" t="s">
        <v>184</v>
      </c>
      <c r="C24" s="156"/>
      <c r="D24" s="156"/>
      <c r="E24" s="157"/>
      <c r="F24" s="74" t="s">
        <v>11</v>
      </c>
      <c r="G24" s="78">
        <f>I24*E14</f>
        <v>671.1779999999999</v>
      </c>
      <c r="H24" s="75">
        <f>G24*5</f>
        <v>3355.8899999999994</v>
      </c>
      <c r="I24" s="24">
        <v>0.06</v>
      </c>
      <c r="J24" s="2"/>
      <c r="K24" s="15"/>
    </row>
    <row r="25" spans="1:10" ht="24.75" customHeight="1" thickBot="1">
      <c r="A25" s="31" t="s">
        <v>15</v>
      </c>
      <c r="B25" s="155" t="s">
        <v>107</v>
      </c>
      <c r="C25" s="156"/>
      <c r="D25" s="156"/>
      <c r="E25" s="157"/>
      <c r="F25" s="79" t="s">
        <v>11</v>
      </c>
      <c r="G25" s="78">
        <f>I25*E15</f>
        <v>28540.314</v>
      </c>
      <c r="H25" s="75">
        <f>G25*5</f>
        <v>142701.57</v>
      </c>
      <c r="I25" s="24">
        <v>3.06</v>
      </c>
      <c r="J25" s="25"/>
    </row>
    <row r="26" spans="1:10" ht="15" customHeight="1">
      <c r="A26" s="31"/>
      <c r="B26" s="142" t="s">
        <v>71</v>
      </c>
      <c r="C26" s="143"/>
      <c r="D26" s="143"/>
      <c r="E26" s="8"/>
      <c r="F26" s="47"/>
      <c r="G26" s="77"/>
      <c r="H26" s="24"/>
      <c r="I26" s="24"/>
      <c r="J26" s="25"/>
    </row>
    <row r="27" spans="1:10" ht="12.75">
      <c r="A27" s="21" t="s">
        <v>146</v>
      </c>
      <c r="B27" s="146" t="s">
        <v>73</v>
      </c>
      <c r="C27" s="147"/>
      <c r="D27" s="147"/>
      <c r="E27" s="148"/>
      <c r="F27" s="48" t="s">
        <v>11</v>
      </c>
      <c r="G27" s="39">
        <v>16500</v>
      </c>
      <c r="H27" s="39">
        <f>G27*5</f>
        <v>82500</v>
      </c>
      <c r="I27" s="39">
        <f>G27/E15</f>
        <v>1.7690765420450525</v>
      </c>
      <c r="J27" s="39"/>
    </row>
    <row r="28" spans="1:10" ht="11.25" customHeight="1">
      <c r="A28" s="21" t="s">
        <v>145</v>
      </c>
      <c r="B28" s="146" t="s">
        <v>12</v>
      </c>
      <c r="C28" s="147"/>
      <c r="D28" s="147"/>
      <c r="E28" s="148"/>
      <c r="F28" s="48" t="s">
        <v>11</v>
      </c>
      <c r="G28" s="39"/>
      <c r="H28" s="39"/>
      <c r="I28" s="38"/>
      <c r="J28" s="39"/>
    </row>
    <row r="29" spans="1:10" ht="12.75" customHeight="1">
      <c r="A29" s="21" t="s">
        <v>147</v>
      </c>
      <c r="B29" s="146" t="s">
        <v>74</v>
      </c>
      <c r="C29" s="147"/>
      <c r="D29" s="147"/>
      <c r="E29" s="148"/>
      <c r="F29" s="48" t="s">
        <v>11</v>
      </c>
      <c r="G29" s="39">
        <f>H29/5</f>
        <v>3882</v>
      </c>
      <c r="H29" s="39">
        <v>19410</v>
      </c>
      <c r="I29" s="39">
        <f>G29/E15</f>
        <v>0.4162154628011451</v>
      </c>
      <c r="J29" s="39"/>
    </row>
    <row r="30" spans="1:10" ht="12.75">
      <c r="A30" s="21" t="s">
        <v>148</v>
      </c>
      <c r="B30" s="146" t="s">
        <v>106</v>
      </c>
      <c r="C30" s="147"/>
      <c r="D30" s="147"/>
      <c r="E30" s="148"/>
      <c r="F30" s="48" t="s">
        <v>11</v>
      </c>
      <c r="G30" s="39">
        <f>G25-G27-G29-G31</f>
        <v>7558.3139999999985</v>
      </c>
      <c r="H30" s="39">
        <f>G30*5</f>
        <v>37791.56999999999</v>
      </c>
      <c r="I30" s="39">
        <f>G30/E15</f>
        <v>0.8103779390794368</v>
      </c>
      <c r="J30" s="39"/>
    </row>
    <row r="31" spans="1:11" ht="13.5" thickBot="1">
      <c r="A31" s="21" t="s">
        <v>149</v>
      </c>
      <c r="B31" s="146" t="s">
        <v>105</v>
      </c>
      <c r="C31" s="147"/>
      <c r="D31" s="147"/>
      <c r="E31" s="148"/>
      <c r="F31" s="6"/>
      <c r="G31" s="81">
        <v>600</v>
      </c>
      <c r="H31" s="39">
        <f>G31*5</f>
        <v>3000</v>
      </c>
      <c r="I31" s="39">
        <f>G31/E14</f>
        <v>0.05363703816275266</v>
      </c>
      <c r="J31" s="49"/>
      <c r="K31" s="50"/>
    </row>
    <row r="32" spans="1:10" ht="13.5" thickBot="1">
      <c r="A32" s="32" t="s">
        <v>87</v>
      </c>
      <c r="B32" s="164" t="s">
        <v>108</v>
      </c>
      <c r="C32" s="165"/>
      <c r="D32" s="165"/>
      <c r="E32" s="166"/>
      <c r="F32" s="13"/>
      <c r="G32" s="83">
        <f>G34+G35+G36</f>
        <v>9276.431999999999</v>
      </c>
      <c r="H32" s="80">
        <f>G32*F10</f>
        <v>46382.159999999996</v>
      </c>
      <c r="I32" s="25">
        <f>I34+I35+I36</f>
        <v>5.34</v>
      </c>
      <c r="J32" s="24"/>
    </row>
    <row r="33" spans="1:10" ht="13.5" customHeight="1">
      <c r="A33" s="32"/>
      <c r="B33" s="140" t="s">
        <v>71</v>
      </c>
      <c r="C33" s="141"/>
      <c r="D33" s="141"/>
      <c r="E33" s="8"/>
      <c r="F33" s="7"/>
      <c r="G33" s="82"/>
      <c r="H33" s="24"/>
      <c r="I33" s="24"/>
      <c r="J33" s="38"/>
    </row>
    <row r="34" spans="1:10" ht="12" customHeight="1">
      <c r="A34" s="30" t="s">
        <v>150</v>
      </c>
      <c r="B34" s="142" t="s">
        <v>109</v>
      </c>
      <c r="C34" s="143"/>
      <c r="D34" s="143"/>
      <c r="E34" s="144"/>
      <c r="F34" s="65" t="s">
        <v>11</v>
      </c>
      <c r="G34" s="40">
        <v>5198.24</v>
      </c>
      <c r="H34" s="41">
        <f>G34*5</f>
        <v>25991.199999999997</v>
      </c>
      <c r="I34" s="41">
        <v>3</v>
      </c>
      <c r="J34" s="38"/>
    </row>
    <row r="35" spans="1:10" ht="12" customHeight="1">
      <c r="A35" s="30" t="s">
        <v>151</v>
      </c>
      <c r="B35" s="142" t="s">
        <v>104</v>
      </c>
      <c r="C35" s="143"/>
      <c r="D35" s="143"/>
      <c r="E35" s="144"/>
      <c r="F35" s="65" t="s">
        <v>11</v>
      </c>
      <c r="G35" s="40">
        <v>433.15</v>
      </c>
      <c r="H35" s="42">
        <f>G35*5</f>
        <v>2165.75</v>
      </c>
      <c r="I35" s="42">
        <v>0.24</v>
      </c>
      <c r="J35" s="38"/>
    </row>
    <row r="36" spans="1:10" ht="12" customHeight="1" thickBot="1">
      <c r="A36" s="30" t="s">
        <v>152</v>
      </c>
      <c r="B36" s="142" t="s">
        <v>102</v>
      </c>
      <c r="C36" s="143"/>
      <c r="D36" s="143"/>
      <c r="E36" s="144"/>
      <c r="F36" s="65" t="s">
        <v>11</v>
      </c>
      <c r="G36" s="90">
        <f>H36/F10</f>
        <v>3645.042</v>
      </c>
      <c r="H36" s="42">
        <v>18225.21</v>
      </c>
      <c r="I36" s="41">
        <v>2.1</v>
      </c>
      <c r="J36" s="38"/>
    </row>
    <row r="37" spans="1:11" ht="51.75" customHeight="1" thickBot="1">
      <c r="A37" s="31" t="s">
        <v>77</v>
      </c>
      <c r="B37" s="158" t="s">
        <v>227</v>
      </c>
      <c r="C37" s="159"/>
      <c r="D37" s="159"/>
      <c r="E37" s="160"/>
      <c r="F37" s="88" t="s">
        <v>11</v>
      </c>
      <c r="G37" s="91">
        <f>I37*E14</f>
        <v>22372.6</v>
      </c>
      <c r="H37" s="89">
        <f>G37*F10</f>
        <v>111863</v>
      </c>
      <c r="I37" s="25">
        <v>2</v>
      </c>
      <c r="J37" s="38"/>
      <c r="K37" s="16"/>
    </row>
    <row r="38" spans="1:10" ht="12" customHeight="1">
      <c r="A38" s="32" t="s">
        <v>153</v>
      </c>
      <c r="B38" s="164" t="s">
        <v>113</v>
      </c>
      <c r="C38" s="147"/>
      <c r="D38" s="147"/>
      <c r="E38" s="148"/>
      <c r="F38" s="6"/>
      <c r="G38" s="86">
        <v>0</v>
      </c>
      <c r="H38" s="12">
        <v>0</v>
      </c>
      <c r="I38" s="12">
        <v>0</v>
      </c>
      <c r="J38" s="38"/>
    </row>
    <row r="39" spans="1:10" ht="12" customHeight="1">
      <c r="A39" s="21" t="s">
        <v>154</v>
      </c>
      <c r="B39" s="146" t="s">
        <v>112</v>
      </c>
      <c r="C39" s="147"/>
      <c r="D39" s="147"/>
      <c r="E39" s="148"/>
      <c r="F39" s="6"/>
      <c r="G39" s="5">
        <v>0</v>
      </c>
      <c r="H39" s="5">
        <v>0</v>
      </c>
      <c r="I39" s="5">
        <v>0</v>
      </c>
      <c r="J39" s="38"/>
    </row>
    <row r="40" spans="1:10" ht="12" customHeight="1" thickBot="1">
      <c r="A40" s="21" t="s">
        <v>155</v>
      </c>
      <c r="B40" s="146" t="s">
        <v>114</v>
      </c>
      <c r="C40" s="147"/>
      <c r="D40" s="147"/>
      <c r="E40" s="148"/>
      <c r="F40" s="6"/>
      <c r="G40" s="85">
        <v>0</v>
      </c>
      <c r="H40" s="5">
        <v>0</v>
      </c>
      <c r="I40" s="5">
        <v>0</v>
      </c>
      <c r="J40" s="38"/>
    </row>
    <row r="41" spans="1:23" s="23" customFormat="1" ht="28.5" customHeight="1" thickBot="1">
      <c r="A41" s="31" t="s">
        <v>63</v>
      </c>
      <c r="B41" s="149" t="s">
        <v>100</v>
      </c>
      <c r="C41" s="150"/>
      <c r="D41" s="150"/>
      <c r="E41" s="151"/>
      <c r="F41" s="74" t="s">
        <v>11</v>
      </c>
      <c r="G41" s="87">
        <f>I41*E14</f>
        <v>133539.17000000004</v>
      </c>
      <c r="H41" s="84">
        <f>G41*F10</f>
        <v>667695.8500000002</v>
      </c>
      <c r="I41" s="53">
        <f>I43+I49+I52+I53+I59+I60+I61+I62+I63+I64+I65+I66+I67+I68+I69+I70+I71+I72+I80</f>
        <v>11.93774259585386</v>
      </c>
      <c r="J41" s="44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</row>
    <row r="42" spans="1:10" ht="13.5" customHeight="1">
      <c r="A42" s="32"/>
      <c r="B42" s="140" t="s">
        <v>71</v>
      </c>
      <c r="C42" s="141"/>
      <c r="D42" s="141"/>
      <c r="E42" s="8"/>
      <c r="F42" s="7"/>
      <c r="G42" s="86"/>
      <c r="H42" s="12"/>
      <c r="I42" s="12"/>
      <c r="J42" s="38"/>
    </row>
    <row r="43" spans="1:10" ht="12" customHeight="1">
      <c r="A43" s="21" t="s">
        <v>156</v>
      </c>
      <c r="B43" s="164" t="s">
        <v>110</v>
      </c>
      <c r="C43" s="165"/>
      <c r="D43" s="165"/>
      <c r="E43" s="166"/>
      <c r="F43" s="65" t="s">
        <v>11</v>
      </c>
      <c r="G43" s="12">
        <f>G45+G46+G47+G48</f>
        <v>3926.6800000000003</v>
      </c>
      <c r="H43" s="12">
        <f>G43*F10</f>
        <v>19633.4</v>
      </c>
      <c r="I43" s="12">
        <f>G43/E14</f>
        <v>0.3510258083548627</v>
      </c>
      <c r="J43" s="38"/>
    </row>
    <row r="44" spans="1:10" ht="13.5" customHeight="1">
      <c r="A44" s="32"/>
      <c r="B44" s="140" t="s">
        <v>71</v>
      </c>
      <c r="C44" s="141"/>
      <c r="D44" s="141"/>
      <c r="E44" s="8"/>
      <c r="F44" s="7"/>
      <c r="G44" s="12"/>
      <c r="H44" s="12"/>
      <c r="I44" s="12"/>
      <c r="J44" s="38"/>
    </row>
    <row r="45" spans="1:10" ht="12.75">
      <c r="A45" s="30" t="s">
        <v>157</v>
      </c>
      <c r="B45" s="142" t="s">
        <v>111</v>
      </c>
      <c r="C45" s="143"/>
      <c r="D45" s="143"/>
      <c r="E45" s="144"/>
      <c r="F45" s="66" t="s">
        <v>11</v>
      </c>
      <c r="G45" s="26">
        <v>2652.01</v>
      </c>
      <c r="H45" s="26">
        <f>G45*5</f>
        <v>13260.050000000001</v>
      </c>
      <c r="I45" s="26">
        <f>G45/E14</f>
        <v>0.2370766026300028</v>
      </c>
      <c r="J45" s="38"/>
    </row>
    <row r="46" spans="1:10" ht="12.75">
      <c r="A46" s="30" t="s">
        <v>158</v>
      </c>
      <c r="B46" s="142" t="s">
        <v>103</v>
      </c>
      <c r="C46" s="143"/>
      <c r="D46" s="143"/>
      <c r="E46" s="144"/>
      <c r="F46" s="66" t="s">
        <v>11</v>
      </c>
      <c r="G46" s="26">
        <v>492.27</v>
      </c>
      <c r="H46" s="26">
        <f>G46*5</f>
        <v>2461.35</v>
      </c>
      <c r="I46" s="26">
        <f>G46/E14</f>
        <v>0.044006507960630416</v>
      </c>
      <c r="J46" s="38"/>
    </row>
    <row r="47" spans="1:10" ht="12.75">
      <c r="A47" s="30" t="s">
        <v>159</v>
      </c>
      <c r="B47" s="142" t="s">
        <v>101</v>
      </c>
      <c r="C47" s="143"/>
      <c r="D47" s="143"/>
      <c r="E47" s="144"/>
      <c r="F47" s="66" t="s">
        <v>11</v>
      </c>
      <c r="G47" s="26">
        <v>334.9</v>
      </c>
      <c r="H47" s="26">
        <f>G47*5</f>
        <v>1674.5</v>
      </c>
      <c r="I47" s="26">
        <f>G47/E14</f>
        <v>0.02993840680117644</v>
      </c>
      <c r="J47" s="38"/>
    </row>
    <row r="48" spans="1:10" ht="12.75" customHeight="1">
      <c r="A48" s="21" t="s">
        <v>170</v>
      </c>
      <c r="B48" s="146" t="s">
        <v>72</v>
      </c>
      <c r="C48" s="147"/>
      <c r="D48" s="147"/>
      <c r="E48" s="148"/>
      <c r="F48" s="67" t="s">
        <v>11</v>
      </c>
      <c r="G48" s="5">
        <v>447.5</v>
      </c>
      <c r="H48" s="5">
        <f>G48*F10</f>
        <v>2237.5</v>
      </c>
      <c r="I48" s="5">
        <f>G48/E14</f>
        <v>0.040004290963053024</v>
      </c>
      <c r="J48" s="38"/>
    </row>
    <row r="49" spans="1:10" ht="25.5" customHeight="1">
      <c r="A49" s="31" t="s">
        <v>171</v>
      </c>
      <c r="B49" s="155" t="s">
        <v>115</v>
      </c>
      <c r="C49" s="156"/>
      <c r="D49" s="156"/>
      <c r="E49" s="157"/>
      <c r="F49" s="67" t="s">
        <v>11</v>
      </c>
      <c r="G49" s="12">
        <v>1000</v>
      </c>
      <c r="H49" s="12">
        <f>G49*5</f>
        <v>5000</v>
      </c>
      <c r="I49" s="52">
        <f>G49/E14</f>
        <v>0.08939506360458777</v>
      </c>
      <c r="J49" s="38"/>
    </row>
    <row r="50" spans="1:10" ht="25.5" customHeight="1">
      <c r="A50" s="31" t="s">
        <v>173</v>
      </c>
      <c r="B50" s="155" t="s">
        <v>80</v>
      </c>
      <c r="C50" s="156"/>
      <c r="D50" s="156"/>
      <c r="E50" s="157"/>
      <c r="F50" s="7"/>
      <c r="G50" s="5"/>
      <c r="H50" s="5"/>
      <c r="I50" s="5"/>
      <c r="J50" s="38"/>
    </row>
    <row r="51" spans="1:10" ht="12" customHeight="1">
      <c r="A51" s="21"/>
      <c r="B51" s="146" t="s">
        <v>71</v>
      </c>
      <c r="C51" s="147"/>
      <c r="D51" s="147"/>
      <c r="E51" s="148"/>
      <c r="F51" s="6"/>
      <c r="G51" s="5"/>
      <c r="H51" s="5"/>
      <c r="I51" s="5"/>
      <c r="J51" s="38"/>
    </row>
    <row r="52" spans="1:11" ht="27.75" customHeight="1">
      <c r="A52" s="31" t="s">
        <v>174</v>
      </c>
      <c r="B52" s="149" t="s">
        <v>121</v>
      </c>
      <c r="C52" s="150"/>
      <c r="D52" s="150"/>
      <c r="E52" s="151"/>
      <c r="F52" s="68" t="s">
        <v>11</v>
      </c>
      <c r="G52" s="12">
        <v>64566</v>
      </c>
      <c r="H52" s="12">
        <f>G52*5</f>
        <v>322830</v>
      </c>
      <c r="I52" s="51">
        <f>G52/E14</f>
        <v>5.7718816766938135</v>
      </c>
      <c r="J52" s="39"/>
      <c r="K52" s="17"/>
    </row>
    <row r="53" spans="1:10" ht="12.75">
      <c r="A53" s="21" t="s">
        <v>175</v>
      </c>
      <c r="B53" s="152" t="s">
        <v>89</v>
      </c>
      <c r="C53" s="153"/>
      <c r="D53" s="153"/>
      <c r="E53" s="154"/>
      <c r="F53" s="68" t="s">
        <v>11</v>
      </c>
      <c r="G53" s="12">
        <f>G54+G55+G56+G57+G58</f>
        <v>36287</v>
      </c>
      <c r="H53" s="12">
        <f>G53*F10</f>
        <v>181435</v>
      </c>
      <c r="I53" s="12">
        <f>G53/E14</f>
        <v>3.243878673019676</v>
      </c>
      <c r="J53" s="39"/>
    </row>
    <row r="54" spans="1:10" ht="12.75" customHeight="1">
      <c r="A54" s="21" t="s">
        <v>188</v>
      </c>
      <c r="B54" s="146" t="s">
        <v>81</v>
      </c>
      <c r="C54" s="147"/>
      <c r="D54" s="147"/>
      <c r="E54" s="148"/>
      <c r="F54" s="68" t="s">
        <v>11</v>
      </c>
      <c r="G54" s="5">
        <v>0</v>
      </c>
      <c r="H54" s="5">
        <v>0</v>
      </c>
      <c r="I54" s="5">
        <f>G54/E14</f>
        <v>0</v>
      </c>
      <c r="J54" s="45"/>
    </row>
    <row r="55" spans="1:10" ht="13.5" customHeight="1">
      <c r="A55" s="21" t="s">
        <v>189</v>
      </c>
      <c r="B55" s="146" t="s">
        <v>160</v>
      </c>
      <c r="C55" s="147"/>
      <c r="D55" s="147"/>
      <c r="E55" s="148"/>
      <c r="F55" s="68" t="s">
        <v>11</v>
      </c>
      <c r="G55" s="5">
        <v>15012</v>
      </c>
      <c r="H55" s="5">
        <f>G55*5</f>
        <v>75060</v>
      </c>
      <c r="I55" s="5">
        <f>G55/E14</f>
        <v>1.3419986948320715</v>
      </c>
      <c r="J55" s="39"/>
    </row>
    <row r="56" spans="1:10" ht="12" customHeight="1">
      <c r="A56" s="21" t="s">
        <v>190</v>
      </c>
      <c r="B56" s="146" t="s">
        <v>161</v>
      </c>
      <c r="C56" s="147"/>
      <c r="D56" s="147"/>
      <c r="E56" s="148"/>
      <c r="F56" s="68" t="s">
        <v>11</v>
      </c>
      <c r="G56" s="5">
        <v>10000</v>
      </c>
      <c r="H56" s="5">
        <f>G56*5</f>
        <v>50000</v>
      </c>
      <c r="I56" s="5">
        <f>G56/E14</f>
        <v>0.8939506360458777</v>
      </c>
      <c r="J56" s="39"/>
    </row>
    <row r="57" spans="1:10" ht="12.75">
      <c r="A57" s="21" t="s">
        <v>191</v>
      </c>
      <c r="B57" s="146" t="s">
        <v>172</v>
      </c>
      <c r="C57" s="147"/>
      <c r="D57" s="147"/>
      <c r="E57" s="148"/>
      <c r="F57" s="68" t="s">
        <v>11</v>
      </c>
      <c r="G57" s="5">
        <v>3738</v>
      </c>
      <c r="H57" s="5">
        <f>G57*5</f>
        <v>18690</v>
      </c>
      <c r="I57" s="5">
        <f>G57/E14</f>
        <v>0.33415874775394905</v>
      </c>
      <c r="J57" s="39"/>
    </row>
    <row r="58" spans="1:10" ht="12.75">
      <c r="A58" s="21" t="s">
        <v>192</v>
      </c>
      <c r="B58" s="146" t="s">
        <v>88</v>
      </c>
      <c r="C58" s="147"/>
      <c r="D58" s="147"/>
      <c r="E58" s="148"/>
      <c r="F58" s="68" t="s">
        <v>11</v>
      </c>
      <c r="G58" s="5">
        <v>7537</v>
      </c>
      <c r="H58" s="5">
        <f>G58*5</f>
        <v>37685</v>
      </c>
      <c r="I58" s="5">
        <f>G58/E14</f>
        <v>0.673770594387778</v>
      </c>
      <c r="J58" s="39"/>
    </row>
    <row r="59" spans="1:11" ht="27" customHeight="1">
      <c r="A59" s="64" t="s">
        <v>176</v>
      </c>
      <c r="B59" s="161" t="s">
        <v>211</v>
      </c>
      <c r="C59" s="162"/>
      <c r="D59" s="162"/>
      <c r="E59" s="163"/>
      <c r="F59" s="68" t="s">
        <v>11</v>
      </c>
      <c r="G59" s="12">
        <v>600</v>
      </c>
      <c r="H59" s="12">
        <f>G59*F10</f>
        <v>3000</v>
      </c>
      <c r="I59" s="12">
        <f>G59/E14</f>
        <v>0.05363703816275266</v>
      </c>
      <c r="J59" s="45"/>
      <c r="K59" s="1"/>
    </row>
    <row r="60" spans="1:10" ht="12.75">
      <c r="A60" s="21" t="s">
        <v>177</v>
      </c>
      <c r="B60" s="146" t="s">
        <v>82</v>
      </c>
      <c r="C60" s="147"/>
      <c r="D60" s="147"/>
      <c r="E60" s="148"/>
      <c r="F60" s="68" t="s">
        <v>11</v>
      </c>
      <c r="G60" s="5">
        <v>1500</v>
      </c>
      <c r="H60" s="5">
        <f>G60*F10</f>
        <v>7500</v>
      </c>
      <c r="I60" s="5">
        <f>G60/E14</f>
        <v>0.13409259540688165</v>
      </c>
      <c r="J60" s="39"/>
    </row>
    <row r="61" spans="1:10" ht="12.75" customHeight="1">
      <c r="A61" s="21" t="s">
        <v>178</v>
      </c>
      <c r="B61" s="146" t="s">
        <v>138</v>
      </c>
      <c r="C61" s="147"/>
      <c r="D61" s="147"/>
      <c r="E61" s="148"/>
      <c r="F61" s="68" t="s">
        <v>11</v>
      </c>
      <c r="G61" s="5">
        <v>400</v>
      </c>
      <c r="H61" s="5">
        <f>G61*5</f>
        <v>2000</v>
      </c>
      <c r="I61" s="5">
        <f>G61/E14</f>
        <v>0.0357580254418351</v>
      </c>
      <c r="J61" s="39"/>
    </row>
    <row r="62" spans="1:11" ht="24.75" customHeight="1">
      <c r="A62" s="64" t="s">
        <v>193</v>
      </c>
      <c r="B62" s="152" t="s">
        <v>83</v>
      </c>
      <c r="C62" s="153"/>
      <c r="D62" s="153"/>
      <c r="E62" s="154"/>
      <c r="F62" s="68" t="s">
        <v>11</v>
      </c>
      <c r="G62" s="5">
        <v>1000</v>
      </c>
      <c r="H62" s="5">
        <f>G62*5</f>
        <v>5000</v>
      </c>
      <c r="I62" s="5">
        <f>G62/E14</f>
        <v>0.08939506360458777</v>
      </c>
      <c r="J62" s="45"/>
      <c r="K62" s="17"/>
    </row>
    <row r="63" spans="1:11" ht="24" customHeight="1">
      <c r="A63" s="64" t="s">
        <v>194</v>
      </c>
      <c r="B63" s="152" t="s">
        <v>84</v>
      </c>
      <c r="C63" s="153"/>
      <c r="D63" s="153"/>
      <c r="E63" s="154"/>
      <c r="F63" s="68" t="s">
        <v>11</v>
      </c>
      <c r="G63" s="5">
        <v>0</v>
      </c>
      <c r="H63" s="5">
        <f>G63*F10</f>
        <v>0</v>
      </c>
      <c r="I63" s="5">
        <f>G63/E14</f>
        <v>0</v>
      </c>
      <c r="J63" s="39"/>
      <c r="K63" s="17"/>
    </row>
    <row r="64" spans="1:11" ht="25.5" customHeight="1">
      <c r="A64" s="64" t="s">
        <v>195</v>
      </c>
      <c r="B64" s="152" t="s">
        <v>85</v>
      </c>
      <c r="C64" s="153"/>
      <c r="D64" s="153"/>
      <c r="E64" s="154"/>
      <c r="F64" s="68" t="s">
        <v>11</v>
      </c>
      <c r="G64" s="5">
        <v>700</v>
      </c>
      <c r="H64" s="5">
        <f>G64*F10</f>
        <v>3500</v>
      </c>
      <c r="I64" s="5">
        <f>G64/E14</f>
        <v>0.06257654452321143</v>
      </c>
      <c r="J64" s="45"/>
      <c r="K64" s="17"/>
    </row>
    <row r="65" spans="1:11" ht="12.75" customHeight="1">
      <c r="A65" s="21" t="s">
        <v>196</v>
      </c>
      <c r="B65" s="152" t="s">
        <v>162</v>
      </c>
      <c r="C65" s="153"/>
      <c r="D65" s="153"/>
      <c r="E65" s="154"/>
      <c r="F65" s="68" t="s">
        <v>11</v>
      </c>
      <c r="G65" s="5">
        <v>1500</v>
      </c>
      <c r="H65" s="5">
        <f>G65*F10</f>
        <v>7500</v>
      </c>
      <c r="I65" s="5">
        <f>G65/E14</f>
        <v>0.13409259540688165</v>
      </c>
      <c r="J65" s="39"/>
      <c r="K65" s="17"/>
    </row>
    <row r="66" spans="1:11" ht="13.5" customHeight="1">
      <c r="A66" s="21" t="s">
        <v>197</v>
      </c>
      <c r="B66" s="152" t="s">
        <v>163</v>
      </c>
      <c r="C66" s="153"/>
      <c r="D66" s="153"/>
      <c r="E66" s="154"/>
      <c r="F66" s="68" t="s">
        <v>11</v>
      </c>
      <c r="G66" s="5">
        <v>1000</v>
      </c>
      <c r="H66" s="5">
        <f>G66*5</f>
        <v>5000</v>
      </c>
      <c r="I66" s="5">
        <f>G66/E14</f>
        <v>0.08939506360458777</v>
      </c>
      <c r="J66" s="45"/>
      <c r="K66" s="17"/>
    </row>
    <row r="67" spans="1:11" ht="25.5" customHeight="1">
      <c r="A67" s="64" t="s">
        <v>198</v>
      </c>
      <c r="B67" s="152" t="s">
        <v>136</v>
      </c>
      <c r="C67" s="153"/>
      <c r="D67" s="153"/>
      <c r="E67" s="154"/>
      <c r="F67" s="68" t="s">
        <v>11</v>
      </c>
      <c r="G67" s="5">
        <v>340</v>
      </c>
      <c r="H67" s="5">
        <f>G67*F10</f>
        <v>1700</v>
      </c>
      <c r="I67" s="5">
        <f>G67/E14</f>
        <v>0.03039432162555984</v>
      </c>
      <c r="J67" s="45"/>
      <c r="K67" s="15"/>
    </row>
    <row r="68" spans="1:11" ht="12.75" customHeight="1">
      <c r="A68" s="21" t="s">
        <v>199</v>
      </c>
      <c r="B68" s="146" t="s">
        <v>137</v>
      </c>
      <c r="C68" s="147"/>
      <c r="D68" s="147"/>
      <c r="E68" s="148"/>
      <c r="F68" s="68" t="s">
        <v>11</v>
      </c>
      <c r="G68" s="5">
        <v>2400</v>
      </c>
      <c r="H68" s="5">
        <f>G68*F10</f>
        <v>12000</v>
      </c>
      <c r="I68" s="5">
        <f>G68/E14</f>
        <v>0.21454815265101063</v>
      </c>
      <c r="J68" s="39"/>
      <c r="K68" s="15"/>
    </row>
    <row r="69" spans="1:10" ht="15" customHeight="1">
      <c r="A69" s="21" t="s">
        <v>200</v>
      </c>
      <c r="B69" s="13" t="s">
        <v>116</v>
      </c>
      <c r="C69" s="14"/>
      <c r="D69" s="14"/>
      <c r="E69" s="6"/>
      <c r="F69" s="68" t="s">
        <v>11</v>
      </c>
      <c r="G69" s="5">
        <v>257</v>
      </c>
      <c r="H69" s="5">
        <f>G69*F10</f>
        <v>1285</v>
      </c>
      <c r="I69" s="5">
        <f>G69/E14</f>
        <v>0.022974531346379053</v>
      </c>
      <c r="J69" s="39"/>
    </row>
    <row r="70" spans="1:11" ht="14.25" customHeight="1">
      <c r="A70" s="21" t="s">
        <v>201</v>
      </c>
      <c r="B70" s="13" t="s">
        <v>117</v>
      </c>
      <c r="C70" s="14"/>
      <c r="D70" s="14"/>
      <c r="E70" s="6"/>
      <c r="F70" s="68" t="s">
        <v>11</v>
      </c>
      <c r="G70" s="5">
        <v>100</v>
      </c>
      <c r="H70" s="5">
        <f>G70*F10</f>
        <v>500</v>
      </c>
      <c r="I70" s="5">
        <f>G70/E14</f>
        <v>0.008939506360458776</v>
      </c>
      <c r="J70" s="39"/>
      <c r="K70" s="15"/>
    </row>
    <row r="71" spans="1:10" ht="14.25" customHeight="1">
      <c r="A71" s="21" t="s">
        <v>202</v>
      </c>
      <c r="B71" s="152" t="s">
        <v>118</v>
      </c>
      <c r="C71" s="153"/>
      <c r="D71" s="153"/>
      <c r="E71" s="154"/>
      <c r="F71" s="68" t="s">
        <v>11</v>
      </c>
      <c r="G71" s="5">
        <v>400</v>
      </c>
      <c r="H71" s="5">
        <f>G71*F10</f>
        <v>2000</v>
      </c>
      <c r="I71" s="5">
        <f>G71/E14</f>
        <v>0.0357580254418351</v>
      </c>
      <c r="J71" s="45"/>
    </row>
    <row r="72" spans="1:10" ht="51.75" customHeight="1">
      <c r="A72" s="31" t="s">
        <v>179</v>
      </c>
      <c r="B72" s="158" t="s">
        <v>228</v>
      </c>
      <c r="C72" s="159"/>
      <c r="D72" s="159"/>
      <c r="E72" s="160"/>
      <c r="F72" s="7"/>
      <c r="G72" s="12">
        <v>0</v>
      </c>
      <c r="H72" s="12">
        <f>G72*F10</f>
        <v>0</v>
      </c>
      <c r="I72" s="12">
        <f>G72/E14</f>
        <v>0</v>
      </c>
      <c r="J72" s="39"/>
    </row>
    <row r="73" spans="1:10" ht="13.5" customHeight="1">
      <c r="A73" s="64" t="s">
        <v>180</v>
      </c>
      <c r="B73" s="161" t="s">
        <v>124</v>
      </c>
      <c r="C73" s="162"/>
      <c r="D73" s="162"/>
      <c r="E73" s="163"/>
      <c r="F73" s="6"/>
      <c r="G73" s="5">
        <v>0</v>
      </c>
      <c r="H73" s="5">
        <v>0</v>
      </c>
      <c r="I73" s="5">
        <v>0</v>
      </c>
      <c r="J73" s="39"/>
    </row>
    <row r="74" spans="1:10" ht="26.25" customHeight="1">
      <c r="A74" s="64" t="s">
        <v>203</v>
      </c>
      <c r="B74" s="161" t="s">
        <v>75</v>
      </c>
      <c r="C74" s="162"/>
      <c r="D74" s="162"/>
      <c r="E74" s="163"/>
      <c r="F74" s="6"/>
      <c r="G74" s="5">
        <v>0</v>
      </c>
      <c r="H74" s="5">
        <v>0</v>
      </c>
      <c r="I74" s="5">
        <v>0</v>
      </c>
      <c r="J74" s="39"/>
    </row>
    <row r="75" spans="1:10" ht="28.5" customHeight="1">
      <c r="A75" s="64" t="s">
        <v>204</v>
      </c>
      <c r="B75" s="161" t="s">
        <v>185</v>
      </c>
      <c r="C75" s="162"/>
      <c r="D75" s="162"/>
      <c r="E75" s="163"/>
      <c r="F75" s="6"/>
      <c r="G75" s="5">
        <v>0</v>
      </c>
      <c r="H75" s="5">
        <v>0</v>
      </c>
      <c r="I75" s="5">
        <v>0</v>
      </c>
      <c r="J75" s="39"/>
    </row>
    <row r="76" spans="1:10" ht="27" customHeight="1">
      <c r="A76" s="64" t="s">
        <v>205</v>
      </c>
      <c r="B76" s="152" t="s">
        <v>76</v>
      </c>
      <c r="C76" s="153"/>
      <c r="D76" s="153"/>
      <c r="E76" s="154"/>
      <c r="F76" s="6"/>
      <c r="G76" s="5">
        <v>0</v>
      </c>
      <c r="H76" s="5">
        <v>0</v>
      </c>
      <c r="I76" s="5">
        <v>0</v>
      </c>
      <c r="J76" s="38"/>
    </row>
    <row r="77" spans="1:10" ht="13.5" customHeight="1">
      <c r="A77" s="64" t="s">
        <v>206</v>
      </c>
      <c r="B77" s="146" t="s">
        <v>126</v>
      </c>
      <c r="C77" s="147"/>
      <c r="D77" s="147"/>
      <c r="E77" s="148"/>
      <c r="F77" s="6"/>
      <c r="G77" s="5"/>
      <c r="H77" s="5"/>
      <c r="I77" s="5"/>
      <c r="J77" s="38"/>
    </row>
    <row r="78" spans="1:10" ht="12.75">
      <c r="A78" s="64" t="s">
        <v>181</v>
      </c>
      <c r="B78" s="164" t="s">
        <v>122</v>
      </c>
      <c r="C78" s="165"/>
      <c r="D78" s="165"/>
      <c r="E78" s="166"/>
      <c r="F78" s="6"/>
      <c r="G78" s="5"/>
      <c r="H78" s="5"/>
      <c r="I78" s="5"/>
      <c r="J78" s="38"/>
    </row>
    <row r="79" spans="1:10" ht="13.5" customHeight="1">
      <c r="A79" s="31"/>
      <c r="B79" s="140" t="s">
        <v>71</v>
      </c>
      <c r="C79" s="141"/>
      <c r="D79" s="141"/>
      <c r="E79" s="8"/>
      <c r="F79" s="7"/>
      <c r="G79" s="12"/>
      <c r="H79" s="12"/>
      <c r="I79" s="12"/>
      <c r="J79" s="38"/>
    </row>
    <row r="80" spans="1:10" ht="12.75" customHeight="1">
      <c r="A80" s="64" t="s">
        <v>182</v>
      </c>
      <c r="B80" s="164" t="s">
        <v>86</v>
      </c>
      <c r="C80" s="165"/>
      <c r="D80" s="165"/>
      <c r="E80" s="166"/>
      <c r="F80" s="65" t="s">
        <v>6</v>
      </c>
      <c r="G80" s="12">
        <v>17562.49</v>
      </c>
      <c r="H80" s="12">
        <f>G80*5</f>
        <v>87812.45000000001</v>
      </c>
      <c r="I80" s="12">
        <f>G80/E14</f>
        <v>1.5699999106049367</v>
      </c>
      <c r="J80" s="38"/>
    </row>
    <row r="81" spans="1:10" ht="12.75">
      <c r="A81" s="64"/>
      <c r="B81" s="146" t="s">
        <v>120</v>
      </c>
      <c r="C81" s="147"/>
      <c r="D81" s="147"/>
      <c r="E81" s="148"/>
      <c r="F81" s="6"/>
      <c r="G81" s="5">
        <f>G80+G72+G71+G70+G69+G68+G67+G66+G65+G64+G63+G62+G61+G60+G59+G53+G52+G49+G43</f>
        <v>133539.17</v>
      </c>
      <c r="H81" s="5">
        <f>H80+H72+H71+H70+H69+H68+H67+H66+H65+H64+H63+H62+H61+H60+H59+H53+H52+H49+H43</f>
        <v>667695.85</v>
      </c>
      <c r="I81" s="10"/>
      <c r="J81" s="38"/>
    </row>
    <row r="82" spans="1:11" ht="25.5" customHeight="1">
      <c r="A82" s="64" t="s">
        <v>207</v>
      </c>
      <c r="B82" s="142" t="s">
        <v>125</v>
      </c>
      <c r="C82" s="143"/>
      <c r="D82" s="143"/>
      <c r="E82" s="144"/>
      <c r="F82" s="6"/>
      <c r="G82" s="5"/>
      <c r="H82" s="5"/>
      <c r="I82" s="5"/>
      <c r="J82" s="46"/>
      <c r="K82" s="15"/>
    </row>
    <row r="83" spans="1:10" ht="12.75">
      <c r="A83" s="64" t="s">
        <v>208</v>
      </c>
      <c r="B83" s="146" t="s">
        <v>93</v>
      </c>
      <c r="C83" s="147"/>
      <c r="D83" s="147"/>
      <c r="E83" s="148"/>
      <c r="F83" s="43"/>
      <c r="G83" s="5">
        <v>8000</v>
      </c>
      <c r="H83" s="5">
        <v>40000</v>
      </c>
      <c r="I83" s="5"/>
      <c r="J83" s="38"/>
    </row>
    <row r="84" spans="1:10" ht="12.75" customHeight="1" thickBot="1">
      <c r="A84" s="64" t="s">
        <v>209</v>
      </c>
      <c r="B84" s="146" t="s">
        <v>119</v>
      </c>
      <c r="C84" s="147"/>
      <c r="D84" s="147"/>
      <c r="E84" s="148"/>
      <c r="F84" s="6"/>
      <c r="G84" s="85">
        <v>1200</v>
      </c>
      <c r="H84" s="85">
        <v>6000</v>
      </c>
      <c r="I84" s="5"/>
      <c r="J84" s="38"/>
    </row>
    <row r="85" spans="1:10" ht="12.75" customHeight="1" thickBot="1">
      <c r="A85" s="21"/>
      <c r="B85" s="164" t="s">
        <v>210</v>
      </c>
      <c r="C85" s="165"/>
      <c r="D85" s="165"/>
      <c r="E85" s="166"/>
      <c r="F85" s="14"/>
      <c r="G85" s="95">
        <f>G24+G25+G32+G37+G41</f>
        <v>194399.69400000005</v>
      </c>
      <c r="H85" s="94">
        <f>G85*F10</f>
        <v>971998.4700000002</v>
      </c>
      <c r="I85" s="92"/>
      <c r="J85" s="38"/>
    </row>
    <row r="86" spans="1:10" ht="13.5" customHeight="1">
      <c r="A86" s="21"/>
      <c r="B86" s="168"/>
      <c r="C86" s="169"/>
      <c r="D86" s="169"/>
      <c r="E86" s="170"/>
      <c r="F86" s="6"/>
      <c r="G86" s="93"/>
      <c r="H86" s="93"/>
      <c r="I86" s="2"/>
      <c r="J86" s="38"/>
    </row>
    <row r="87" spans="1:10" ht="13.5" customHeight="1">
      <c r="A87" s="21"/>
      <c r="B87" s="146" t="s">
        <v>127</v>
      </c>
      <c r="C87" s="147"/>
      <c r="D87" s="147"/>
      <c r="E87" s="148"/>
      <c r="F87" s="6"/>
      <c r="G87" s="2"/>
      <c r="H87" s="2"/>
      <c r="I87" s="2"/>
      <c r="J87" s="2"/>
    </row>
    <row r="88" spans="1:10" ht="12.75">
      <c r="A88" s="21"/>
      <c r="B88" s="146" t="s">
        <v>5</v>
      </c>
      <c r="C88" s="147"/>
      <c r="D88" s="147"/>
      <c r="E88" s="148"/>
      <c r="F88" s="63" t="s">
        <v>6</v>
      </c>
      <c r="G88" s="2" t="s">
        <v>217</v>
      </c>
      <c r="H88" s="27" t="s">
        <v>217</v>
      </c>
      <c r="I88" s="4">
        <v>15.26</v>
      </c>
      <c r="J88" s="2"/>
    </row>
    <row r="89" spans="1:10" ht="14.25" customHeight="1">
      <c r="A89" s="21"/>
      <c r="B89" s="152" t="s">
        <v>9</v>
      </c>
      <c r="C89" s="153"/>
      <c r="D89" s="153"/>
      <c r="E89" s="154"/>
      <c r="F89" s="63" t="s">
        <v>8</v>
      </c>
      <c r="G89" s="2" t="s">
        <v>217</v>
      </c>
      <c r="H89" s="27" t="s">
        <v>217</v>
      </c>
      <c r="I89" s="4">
        <v>41.12</v>
      </c>
      <c r="J89" s="2"/>
    </row>
    <row r="90" spans="1:10" ht="12.75">
      <c r="A90" s="32"/>
      <c r="B90" s="142" t="s">
        <v>7</v>
      </c>
      <c r="C90" s="143"/>
      <c r="D90" s="143"/>
      <c r="E90" s="144"/>
      <c r="F90" s="63" t="s">
        <v>8</v>
      </c>
      <c r="G90" s="2" t="s">
        <v>217</v>
      </c>
      <c r="H90" s="27" t="s">
        <v>217</v>
      </c>
      <c r="I90" s="4">
        <v>7.38</v>
      </c>
      <c r="J90" s="2"/>
    </row>
    <row r="91" spans="1:10" ht="12.75">
      <c r="A91" s="21"/>
      <c r="B91" s="152" t="s">
        <v>128</v>
      </c>
      <c r="C91" s="153"/>
      <c r="D91" s="153"/>
      <c r="E91" s="154"/>
      <c r="F91" s="63" t="s">
        <v>8</v>
      </c>
      <c r="G91" s="2" t="s">
        <v>217</v>
      </c>
      <c r="H91" s="27" t="s">
        <v>217</v>
      </c>
      <c r="I91" s="4">
        <v>8.52</v>
      </c>
      <c r="J91" s="2"/>
    </row>
    <row r="92" spans="1:10" ht="12.75">
      <c r="A92" s="21"/>
      <c r="B92" s="152" t="s">
        <v>10</v>
      </c>
      <c r="C92" s="153"/>
      <c r="D92" s="153"/>
      <c r="E92" s="154"/>
      <c r="F92" s="63" t="s">
        <v>131</v>
      </c>
      <c r="G92" s="2" t="s">
        <v>217</v>
      </c>
      <c r="H92" s="27" t="s">
        <v>217</v>
      </c>
      <c r="I92" s="4">
        <v>0.68</v>
      </c>
      <c r="J92" s="2"/>
    </row>
    <row r="93" spans="1:10" ht="12.75">
      <c r="A93" s="21"/>
      <c r="B93" s="152" t="s">
        <v>129</v>
      </c>
      <c r="C93" s="153"/>
      <c r="D93" s="153"/>
      <c r="E93" s="154"/>
      <c r="F93" s="63" t="s">
        <v>6</v>
      </c>
      <c r="G93" s="2">
        <v>670.88</v>
      </c>
      <c r="H93" s="2">
        <v>3354.39</v>
      </c>
      <c r="I93" s="24">
        <v>0.06</v>
      </c>
      <c r="J93" s="2"/>
    </row>
    <row r="94" spans="1:10" ht="12.75">
      <c r="A94" s="21"/>
      <c r="B94" s="146" t="s">
        <v>132</v>
      </c>
      <c r="C94" s="147"/>
      <c r="D94" s="147"/>
      <c r="E94" s="148"/>
      <c r="F94" s="63" t="s">
        <v>11</v>
      </c>
      <c r="G94" s="2">
        <v>9279.85</v>
      </c>
      <c r="H94" s="2">
        <v>46399.26</v>
      </c>
      <c r="I94" s="4">
        <v>5.34</v>
      </c>
      <c r="J94" s="2"/>
    </row>
    <row r="95" spans="1:10" ht="12.75" customHeight="1">
      <c r="A95" s="32"/>
      <c r="B95" s="142" t="s">
        <v>130</v>
      </c>
      <c r="C95" s="156"/>
      <c r="D95" s="156"/>
      <c r="E95" s="157"/>
      <c r="F95" s="63" t="s">
        <v>11</v>
      </c>
      <c r="G95" s="2">
        <v>25262.14</v>
      </c>
      <c r="H95" s="2">
        <v>126310.68</v>
      </c>
      <c r="I95" s="25">
        <v>3.06</v>
      </c>
      <c r="J95" s="2"/>
    </row>
    <row r="96" spans="1:10" ht="25.5" customHeight="1">
      <c r="A96" s="32"/>
      <c r="B96" s="142" t="s">
        <v>133</v>
      </c>
      <c r="C96" s="143"/>
      <c r="D96" s="143"/>
      <c r="E96" s="144"/>
      <c r="F96" s="63" t="s">
        <v>6</v>
      </c>
      <c r="G96" s="2">
        <v>133504.72</v>
      </c>
      <c r="H96" s="2">
        <v>667523.61</v>
      </c>
      <c r="I96" s="4">
        <v>11.94</v>
      </c>
      <c r="J96" s="2"/>
    </row>
    <row r="97" spans="1:10" ht="27" customHeight="1">
      <c r="A97" s="32"/>
      <c r="B97" s="167" t="s">
        <v>224</v>
      </c>
      <c r="C97" s="150"/>
      <c r="D97" s="150"/>
      <c r="E97" s="151"/>
      <c r="F97" s="63" t="s">
        <v>11</v>
      </c>
      <c r="G97" s="2">
        <v>22362.6</v>
      </c>
      <c r="H97" s="5">
        <v>111813</v>
      </c>
      <c r="I97" s="12">
        <v>2</v>
      </c>
      <c r="J97" s="2"/>
    </row>
    <row r="98" spans="1:10" ht="12.75" customHeight="1">
      <c r="A98" s="32"/>
      <c r="B98" s="142" t="s">
        <v>135</v>
      </c>
      <c r="C98" s="156"/>
      <c r="D98" s="156"/>
      <c r="E98" s="157"/>
      <c r="F98" s="43"/>
      <c r="G98" s="26">
        <v>8000</v>
      </c>
      <c r="H98" s="26">
        <v>40000</v>
      </c>
      <c r="I98" s="4"/>
      <c r="J98" s="4"/>
    </row>
    <row r="99" ht="14.25" customHeight="1"/>
    <row r="100" s="97" customFormat="1" ht="12.75"/>
    <row r="101" s="97" customFormat="1" ht="12.75"/>
    <row r="102" s="97" customFormat="1" ht="12.75"/>
    <row r="103" s="97" customFormat="1" ht="12.75"/>
    <row r="104" s="97" customFormat="1" ht="12.75"/>
    <row r="105" s="97" customFormat="1" ht="12.75"/>
    <row r="106" s="97" customFormat="1" ht="12.75"/>
    <row r="107" s="97" customFormat="1" ht="12.75"/>
    <row r="108" s="97" customFormat="1" ht="12.75"/>
    <row r="109" s="97" customFormat="1" ht="12.75"/>
    <row r="110" s="97" customFormat="1" ht="12.75"/>
    <row r="111" s="97" customFormat="1" ht="12.75"/>
    <row r="112" s="97" customFormat="1" ht="12.75"/>
    <row r="113" s="97" customFormat="1" ht="12.75"/>
    <row r="114" s="97" customFormat="1" ht="12.75"/>
    <row r="115" s="97" customFormat="1" ht="12.75"/>
    <row r="116" s="97" customFormat="1" ht="12.75"/>
    <row r="117" s="97" customFormat="1" ht="12.75"/>
    <row r="118" s="97" customFormat="1" ht="12.75"/>
    <row r="119" s="97" customFormat="1" ht="12.75"/>
    <row r="120" s="97" customFormat="1" ht="12.75"/>
    <row r="121" s="97" customFormat="1" ht="12.75"/>
    <row r="122" s="97" customFormat="1" ht="12.75"/>
    <row r="123" s="97" customFormat="1" ht="12.75"/>
    <row r="124" s="97" customFormat="1" ht="12.75"/>
    <row r="125" s="97" customFormat="1" ht="12.75"/>
    <row r="126" s="97" customFormat="1" ht="12.75"/>
    <row r="127" s="97" customFormat="1" ht="12.75"/>
    <row r="128" s="97" customFormat="1" ht="12.75"/>
    <row r="129" s="97" customFormat="1" ht="12.75"/>
    <row r="130" s="97" customFormat="1" ht="12.75"/>
    <row r="131" s="97" customFormat="1" ht="12.75"/>
    <row r="132" s="97" customFormat="1" ht="12.75"/>
    <row r="133" s="97" customFormat="1" ht="12.75"/>
    <row r="134" s="97" customFormat="1" ht="12.75"/>
    <row r="135" s="97" customFormat="1" ht="12.75"/>
    <row r="136" s="97" customFormat="1" ht="12.75"/>
    <row r="137" s="97" customFormat="1" ht="12.75"/>
    <row r="138" s="97" customFormat="1" ht="12.75"/>
    <row r="139" s="97" customFormat="1" ht="12.75"/>
    <row r="140" s="97" customFormat="1" ht="12.75"/>
    <row r="141" s="97" customFormat="1" ht="12.75"/>
    <row r="142" s="97" customFormat="1" ht="12.75"/>
    <row r="143" s="97" customFormat="1" ht="12.75"/>
    <row r="144" s="97" customFormat="1" ht="12.75"/>
    <row r="145" s="97" customFormat="1" ht="12.75"/>
    <row r="146" s="97" customFormat="1" ht="12.75"/>
    <row r="147" s="97" customFormat="1" ht="12.75"/>
    <row r="148" s="97" customFormat="1" ht="12.75"/>
    <row r="149" s="97" customFormat="1" ht="12.75"/>
    <row r="150" s="97" customFormat="1" ht="12.75"/>
    <row r="151" s="97" customFormat="1" ht="12.75"/>
    <row r="152" s="97" customFormat="1" ht="12.75"/>
    <row r="153" s="97" customFormat="1" ht="12.75"/>
    <row r="154" s="97" customFormat="1" ht="12.75"/>
    <row r="155" s="97" customFormat="1" ht="12.75"/>
    <row r="156" s="97" customFormat="1" ht="12.75"/>
    <row r="157" s="97" customFormat="1" ht="12.75"/>
    <row r="158" s="97" customFormat="1" ht="12.75"/>
    <row r="159" s="97" customFormat="1" ht="12.75"/>
    <row r="160" s="97" customFormat="1" ht="12.75"/>
    <row r="161" s="97" customFormat="1" ht="12.75"/>
    <row r="162" s="97" customFormat="1" ht="12.75"/>
    <row r="163" s="97" customFormat="1" ht="12.75"/>
    <row r="164" s="97" customFormat="1" ht="12.75"/>
    <row r="165" s="97" customFormat="1" ht="12.75"/>
    <row r="166" s="97" customFormat="1" ht="12.75"/>
    <row r="167" s="97" customFormat="1" ht="12.75"/>
    <row r="168" s="97" customFormat="1" ht="12.75"/>
    <row r="169" s="97" customFormat="1" ht="12.75"/>
    <row r="170" s="97" customFormat="1" ht="12.75"/>
    <row r="171" s="97" customFormat="1" ht="12.75"/>
    <row r="172" s="97" customFormat="1" ht="12.75"/>
    <row r="173" s="97" customFormat="1" ht="12.75"/>
    <row r="174" s="97" customFormat="1" ht="12.75"/>
    <row r="175" s="97" customFormat="1" ht="12.75"/>
    <row r="176" s="97" customFormat="1" ht="12.75"/>
    <row r="177" s="97" customFormat="1" ht="12.75"/>
    <row r="178" s="97" customFormat="1" ht="12.75"/>
    <row r="179" s="97" customFormat="1" ht="12.75"/>
    <row r="180" s="97" customFormat="1" ht="12.75"/>
    <row r="181" s="97" customFormat="1" ht="12.75"/>
    <row r="182" s="97" customFormat="1" ht="12.75"/>
    <row r="183" s="97" customFormat="1" ht="12.75"/>
    <row r="184" s="97" customFormat="1" ht="12.75"/>
    <row r="185" s="97" customFormat="1" ht="12.75"/>
    <row r="186" s="97" customFormat="1" ht="12.75"/>
    <row r="187" s="97" customFormat="1" ht="12.75"/>
    <row r="188" s="97" customFormat="1" ht="12.75"/>
    <row r="189" s="97" customFormat="1" ht="12.75"/>
    <row r="190" s="97" customFormat="1" ht="12.75"/>
    <row r="191" s="97" customFormat="1" ht="12.75"/>
    <row r="192" s="97" customFormat="1" ht="12.75"/>
    <row r="193" s="97" customFormat="1" ht="12.75"/>
    <row r="194" s="97" customFormat="1" ht="12.75"/>
    <row r="195" s="97" customFormat="1" ht="12.75"/>
    <row r="196" s="97" customFormat="1" ht="12.75"/>
    <row r="197" s="97" customFormat="1" ht="12.75"/>
    <row r="198" s="97" customFormat="1" ht="12.75"/>
    <row r="199" s="97" customFormat="1" ht="12.75"/>
    <row r="200" s="97" customFormat="1" ht="12.75"/>
    <row r="201" s="97" customFormat="1" ht="12.75"/>
    <row r="202" s="97" customFormat="1" ht="12.75"/>
    <row r="203" s="97" customFormat="1" ht="12.75"/>
    <row r="204" s="97" customFormat="1" ht="12.75"/>
    <row r="205" s="97" customFormat="1" ht="12.75"/>
    <row r="206" s="97" customFormat="1" ht="12.75"/>
    <row r="207" s="97" customFormat="1" ht="12.75"/>
    <row r="208" s="97" customFormat="1" ht="12.75"/>
    <row r="209" s="97" customFormat="1" ht="12.75"/>
    <row r="210" s="97" customFormat="1" ht="12.75"/>
    <row r="211" s="97" customFormat="1" ht="12.75"/>
    <row r="212" s="97" customFormat="1" ht="12.75"/>
    <row r="213" s="97" customFormat="1" ht="12.75"/>
    <row r="214" s="97" customFormat="1" ht="12.75"/>
    <row r="215" s="97" customFormat="1" ht="12.75"/>
    <row r="216" s="97" customFormat="1" ht="12.75"/>
    <row r="217" s="97" customFormat="1" ht="12.75"/>
    <row r="218" s="97" customFormat="1" ht="12.75"/>
    <row r="219" s="97" customFormat="1" ht="12.75"/>
    <row r="220" s="97" customFormat="1" ht="12.75"/>
    <row r="221" s="97" customFormat="1" ht="12.75"/>
    <row r="222" s="97" customFormat="1" ht="12.75"/>
    <row r="223" s="97" customFormat="1" ht="12.75"/>
    <row r="224" s="97" customFormat="1" ht="12.75"/>
    <row r="225" s="97" customFormat="1" ht="12.75"/>
    <row r="226" s="97" customFormat="1" ht="12.75"/>
    <row r="227" s="97" customFormat="1" ht="12.75"/>
    <row r="228" s="97" customFormat="1" ht="12.75"/>
    <row r="229" s="97" customFormat="1" ht="12.75"/>
    <row r="230" s="97" customFormat="1" ht="12.75"/>
    <row r="231" s="97" customFormat="1" ht="12.75"/>
    <row r="232" s="97" customFormat="1" ht="12.75"/>
    <row r="233" s="97" customFormat="1" ht="12.75"/>
    <row r="234" s="97" customFormat="1" ht="12.75"/>
    <row r="235" s="97" customFormat="1" ht="12.75"/>
    <row r="236" s="97" customFormat="1" ht="12.75"/>
    <row r="237" s="97" customFormat="1" ht="12.75"/>
    <row r="238" s="97" customFormat="1" ht="12.75"/>
    <row r="239" s="97" customFormat="1" ht="12.75"/>
    <row r="240" s="97" customFormat="1" ht="12.75"/>
    <row r="241" s="97" customFormat="1" ht="12.75"/>
    <row r="242" s="97" customFormat="1" ht="12.75"/>
    <row r="243" s="97" customFormat="1" ht="12.75"/>
    <row r="244" s="97" customFormat="1" ht="12.75"/>
    <row r="245" s="97" customFormat="1" ht="12.75"/>
    <row r="246" s="97" customFormat="1" ht="12.75"/>
    <row r="247" s="97" customFormat="1" ht="12.75"/>
    <row r="248" s="97" customFormat="1" ht="12.75"/>
    <row r="249" s="97" customFormat="1" ht="12.75"/>
    <row r="250" s="97" customFormat="1" ht="12.75"/>
    <row r="251" s="97" customFormat="1" ht="12.75"/>
    <row r="252" s="97" customFormat="1" ht="12.75"/>
    <row r="253" s="97" customFormat="1" ht="12.75"/>
    <row r="254" s="97" customFormat="1" ht="12.75"/>
    <row r="255" s="97" customFormat="1" ht="12.75"/>
    <row r="256" s="97" customFormat="1" ht="12.75"/>
    <row r="257" s="97" customFormat="1" ht="12.75"/>
    <row r="258" s="97" customFormat="1" ht="12.75"/>
    <row r="259" s="97" customFormat="1" ht="12.75"/>
    <row r="260" s="97" customFormat="1" ht="12.75"/>
    <row r="261" s="97" customFormat="1" ht="12.75"/>
    <row r="262" s="97" customFormat="1" ht="12.75"/>
    <row r="263" s="97" customFormat="1" ht="12.75"/>
    <row r="264" s="97" customFormat="1" ht="12.75"/>
    <row r="265" s="97" customFormat="1" ht="12.75"/>
    <row r="266" s="97" customFormat="1" ht="12.75"/>
    <row r="267" s="97" customFormat="1" ht="12.75"/>
    <row r="268" s="97" customFormat="1" ht="12.75"/>
    <row r="269" s="97" customFormat="1" ht="12.75"/>
    <row r="270" s="97" customFormat="1" ht="12.75"/>
    <row r="271" s="97" customFormat="1" ht="12.75"/>
    <row r="272" s="97" customFormat="1" ht="12.75"/>
    <row r="273" s="97" customFormat="1" ht="12.75"/>
    <row r="274" s="97" customFormat="1" ht="12.75"/>
    <row r="275" s="97" customFormat="1" ht="12.75"/>
    <row r="276" s="97" customFormat="1" ht="12.75"/>
  </sheetData>
  <sheetProtection/>
  <mergeCells count="96">
    <mergeCell ref="B20:E20"/>
    <mergeCell ref="A12:G12"/>
    <mergeCell ref="B40:E40"/>
    <mergeCell ref="B38:E38"/>
    <mergeCell ref="B89:E89"/>
    <mergeCell ref="A7:D8"/>
    <mergeCell ref="E7:J7"/>
    <mergeCell ref="E8:J8"/>
    <mergeCell ref="E9:J9"/>
    <mergeCell ref="B26:D26"/>
    <mergeCell ref="B39:E39"/>
    <mergeCell ref="B21:E21"/>
    <mergeCell ref="B29:E29"/>
    <mergeCell ref="B30:E30"/>
    <mergeCell ref="B76:E76"/>
    <mergeCell ref="B72:E72"/>
    <mergeCell ref="B61:E61"/>
    <mergeCell ref="B55:E55"/>
    <mergeCell ref="B74:E74"/>
    <mergeCell ref="B75:E75"/>
    <mergeCell ref="B96:E96"/>
    <mergeCell ref="B97:E97"/>
    <mergeCell ref="B33:D33"/>
    <mergeCell ref="B43:E43"/>
    <mergeCell ref="B92:E92"/>
    <mergeCell ref="B93:E93"/>
    <mergeCell ref="B90:E90"/>
    <mergeCell ref="B77:E77"/>
    <mergeCell ref="B82:E82"/>
    <mergeCell ref="B86:E86"/>
    <mergeCell ref="B19:E19"/>
    <mergeCell ref="B25:E25"/>
    <mergeCell ref="B27:E27"/>
    <mergeCell ref="B31:E31"/>
    <mergeCell ref="B84:E84"/>
    <mergeCell ref="B28:E28"/>
    <mergeCell ref="B65:E65"/>
    <mergeCell ref="B80:E80"/>
    <mergeCell ref="B78:E78"/>
    <mergeCell ref="B79:D79"/>
    <mergeCell ref="B87:E87"/>
    <mergeCell ref="B81:E81"/>
    <mergeCell ref="B66:E66"/>
    <mergeCell ref="B71:E71"/>
    <mergeCell ref="B56:E56"/>
    <mergeCell ref="B57:E57"/>
    <mergeCell ref="B83:E83"/>
    <mergeCell ref="B58:E58"/>
    <mergeCell ref="B85:E85"/>
    <mergeCell ref="B73:E73"/>
    <mergeCell ref="B34:E34"/>
    <mergeCell ref="B35:E35"/>
    <mergeCell ref="B36:E36"/>
    <mergeCell ref="B60:E60"/>
    <mergeCell ref="B62:E62"/>
    <mergeCell ref="B63:E63"/>
    <mergeCell ref="B47:E47"/>
    <mergeCell ref="B50:E50"/>
    <mergeCell ref="B49:E49"/>
    <mergeCell ref="B51:E51"/>
    <mergeCell ref="B45:E45"/>
    <mergeCell ref="B54:E54"/>
    <mergeCell ref="B53:E53"/>
    <mergeCell ref="B44:D44"/>
    <mergeCell ref="B95:E95"/>
    <mergeCell ref="B98:E98"/>
    <mergeCell ref="B64:E64"/>
    <mergeCell ref="B94:E94"/>
    <mergeCell ref="B91:E91"/>
    <mergeCell ref="B88:E88"/>
    <mergeCell ref="B67:E67"/>
    <mergeCell ref="B68:E68"/>
    <mergeCell ref="B24:E24"/>
    <mergeCell ref="B37:E37"/>
    <mergeCell ref="B59:E59"/>
    <mergeCell ref="B48:E48"/>
    <mergeCell ref="B46:E46"/>
    <mergeCell ref="B52:E52"/>
    <mergeCell ref="B41:E41"/>
    <mergeCell ref="B32:E32"/>
    <mergeCell ref="B42:D42"/>
    <mergeCell ref="B23:E23"/>
    <mergeCell ref="A11:F11"/>
    <mergeCell ref="A10:D10"/>
    <mergeCell ref="A15:D15"/>
    <mergeCell ref="A14:D14"/>
    <mergeCell ref="B16:E16"/>
    <mergeCell ref="B17:E17"/>
    <mergeCell ref="B18:E18"/>
    <mergeCell ref="B22:E22"/>
    <mergeCell ref="A4:J4"/>
    <mergeCell ref="A5:J5"/>
    <mergeCell ref="A6:J6"/>
    <mergeCell ref="A1:J1"/>
    <mergeCell ref="B2:I2"/>
    <mergeCell ref="G17:H17"/>
  </mergeCells>
  <printOptions/>
  <pageMargins left="0.7" right="0.7" top="0.75" bottom="0.75" header="0.3" footer="0.3"/>
  <pageSetup horizontalDpi="600" verticalDpi="600" orientation="portrait" paperSize="9" scale="90" r:id="rId1"/>
  <ignoredErrors>
    <ignoredError sqref="H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5.00390625" style="0" customWidth="1"/>
    <col min="5" max="5" width="15.125" style="0" customWidth="1"/>
    <col min="6" max="6" width="0" style="0" hidden="1" customWidth="1"/>
    <col min="7" max="7" width="15.75390625" style="0" customWidth="1"/>
    <col min="8" max="8" width="13.125" style="0" customWidth="1"/>
  </cols>
  <sheetData>
    <row r="1" spans="1:8" ht="12.75">
      <c r="A1" s="177" t="s">
        <v>223</v>
      </c>
      <c r="B1" s="177"/>
      <c r="C1" s="177"/>
      <c r="D1" s="177"/>
      <c r="E1" s="177"/>
      <c r="F1" s="177"/>
      <c r="G1" s="177"/>
      <c r="H1" s="177"/>
    </row>
    <row r="2" spans="1:8" ht="12.75">
      <c r="A2" s="177"/>
      <c r="B2" s="177"/>
      <c r="C2" s="177"/>
      <c r="D2" s="177"/>
      <c r="E2" s="177"/>
      <c r="F2" s="177"/>
      <c r="G2" s="177"/>
      <c r="H2" s="177"/>
    </row>
    <row r="4" spans="1:8" ht="60">
      <c r="A4" s="2" t="s">
        <v>4</v>
      </c>
      <c r="B4" s="146" t="s">
        <v>16</v>
      </c>
      <c r="C4" s="147"/>
      <c r="D4" s="147"/>
      <c r="E4" s="147"/>
      <c r="F4" s="148"/>
      <c r="G4" s="73" t="s">
        <v>17</v>
      </c>
      <c r="H4" s="73" t="s">
        <v>18</v>
      </c>
    </row>
    <row r="5" spans="1:8" ht="12.75">
      <c r="A5" s="69">
        <v>1</v>
      </c>
      <c r="B5" s="164" t="s">
        <v>25</v>
      </c>
      <c r="C5" s="165"/>
      <c r="D5" s="165"/>
      <c r="E5" s="165"/>
      <c r="F5" s="166"/>
      <c r="G5" s="2" t="s">
        <v>19</v>
      </c>
      <c r="H5" s="2">
        <v>0.77</v>
      </c>
    </row>
    <row r="6" spans="1:8" ht="12.75">
      <c r="A6" s="69">
        <v>2</v>
      </c>
      <c r="B6" s="155" t="s">
        <v>20</v>
      </c>
      <c r="C6" s="156"/>
      <c r="D6" s="156"/>
      <c r="E6" s="156"/>
      <c r="F6" s="157"/>
      <c r="G6" s="2" t="s">
        <v>19</v>
      </c>
      <c r="H6" s="2">
        <v>0.29</v>
      </c>
    </row>
    <row r="7" spans="1:8" ht="12.75">
      <c r="A7" s="69">
        <v>3</v>
      </c>
      <c r="B7" s="164" t="s">
        <v>21</v>
      </c>
      <c r="C7" s="165"/>
      <c r="D7" s="165"/>
      <c r="E7" s="165"/>
      <c r="F7" s="166"/>
      <c r="G7" s="2"/>
      <c r="H7" s="2"/>
    </row>
    <row r="8" spans="1:8" ht="25.5">
      <c r="A8" s="70">
        <v>3.1</v>
      </c>
      <c r="B8" s="152" t="s">
        <v>22</v>
      </c>
      <c r="C8" s="153"/>
      <c r="D8" s="153"/>
      <c r="E8" s="153"/>
      <c r="F8" s="154"/>
      <c r="G8" s="3" t="s">
        <v>23</v>
      </c>
      <c r="H8" s="2">
        <v>0.61</v>
      </c>
    </row>
    <row r="9" spans="1:8" ht="12.75">
      <c r="A9" s="70">
        <v>3.2</v>
      </c>
      <c r="B9" s="152" t="s">
        <v>24</v>
      </c>
      <c r="C9" s="153"/>
      <c r="D9" s="153"/>
      <c r="E9" s="153"/>
      <c r="F9" s="154"/>
      <c r="G9" s="2"/>
      <c r="H9" s="2">
        <v>0.24</v>
      </c>
    </row>
    <row r="10" spans="1:8" ht="12.75">
      <c r="A10" s="69">
        <v>4</v>
      </c>
      <c r="B10" s="164" t="s">
        <v>26</v>
      </c>
      <c r="C10" s="165"/>
      <c r="D10" s="165"/>
      <c r="E10" s="165"/>
      <c r="F10" s="166"/>
      <c r="G10" s="2"/>
      <c r="H10" s="2"/>
    </row>
    <row r="11" spans="1:8" ht="12.75">
      <c r="A11" s="70">
        <v>4.1</v>
      </c>
      <c r="B11" s="146" t="s">
        <v>27</v>
      </c>
      <c r="C11" s="147"/>
      <c r="D11" s="147"/>
      <c r="E11" s="147"/>
      <c r="F11" s="148"/>
      <c r="G11" s="2" t="s">
        <v>28</v>
      </c>
      <c r="H11" s="2">
        <v>0.3</v>
      </c>
    </row>
    <row r="12" spans="1:8" ht="12.75">
      <c r="A12" s="70">
        <v>4.2</v>
      </c>
      <c r="B12" s="146" t="s">
        <v>29</v>
      </c>
      <c r="C12" s="147"/>
      <c r="D12" s="147"/>
      <c r="E12" s="147"/>
      <c r="F12" s="148"/>
      <c r="G12" s="2" t="s">
        <v>28</v>
      </c>
      <c r="H12" s="2">
        <v>0.27</v>
      </c>
    </row>
    <row r="13" spans="1:8" ht="25.5">
      <c r="A13" s="70">
        <v>4.3</v>
      </c>
      <c r="B13" s="146" t="s">
        <v>30</v>
      </c>
      <c r="C13" s="147"/>
      <c r="D13" s="147"/>
      <c r="E13" s="147"/>
      <c r="F13" s="148"/>
      <c r="G13" s="3" t="s">
        <v>31</v>
      </c>
      <c r="H13" s="2">
        <v>0.18</v>
      </c>
    </row>
    <row r="14" spans="1:8" ht="25.5">
      <c r="A14" s="70">
        <v>4.4</v>
      </c>
      <c r="B14" s="146" t="s">
        <v>32</v>
      </c>
      <c r="C14" s="147"/>
      <c r="D14" s="147"/>
      <c r="E14" s="147"/>
      <c r="F14" s="148"/>
      <c r="G14" s="3" t="s">
        <v>31</v>
      </c>
      <c r="H14" s="2">
        <v>0.06</v>
      </c>
    </row>
    <row r="15" spans="1:8" ht="12.75">
      <c r="A15" s="70">
        <v>4.5</v>
      </c>
      <c r="B15" s="146" t="s">
        <v>33</v>
      </c>
      <c r="C15" s="147"/>
      <c r="D15" s="147"/>
      <c r="E15" s="147"/>
      <c r="F15" s="148"/>
      <c r="G15" s="2"/>
      <c r="H15" s="2">
        <v>0.17</v>
      </c>
    </row>
    <row r="16" spans="1:8" ht="12.75">
      <c r="A16" s="69">
        <v>5</v>
      </c>
      <c r="B16" s="164" t="s">
        <v>34</v>
      </c>
      <c r="C16" s="165"/>
      <c r="D16" s="165"/>
      <c r="E16" s="165"/>
      <c r="F16" s="166"/>
      <c r="G16" s="2"/>
      <c r="H16" s="2"/>
    </row>
    <row r="17" spans="1:8" ht="12.75">
      <c r="A17" s="70">
        <v>5.1</v>
      </c>
      <c r="B17" s="152" t="s">
        <v>35</v>
      </c>
      <c r="C17" s="153"/>
      <c r="D17" s="153"/>
      <c r="E17" s="153"/>
      <c r="F17" s="154"/>
      <c r="G17" s="2"/>
      <c r="H17" s="2">
        <v>0.16</v>
      </c>
    </row>
    <row r="18" spans="1:8" ht="12.75">
      <c r="A18" s="70">
        <v>5.2</v>
      </c>
      <c r="B18" s="152" t="s">
        <v>36</v>
      </c>
      <c r="C18" s="153"/>
      <c r="D18" s="153"/>
      <c r="E18" s="153"/>
      <c r="F18" s="154"/>
      <c r="G18" s="2"/>
      <c r="H18" s="2">
        <v>0.27</v>
      </c>
    </row>
    <row r="19" spans="1:8" ht="12.75">
      <c r="A19" s="70">
        <v>5.3</v>
      </c>
      <c r="B19" s="152" t="s">
        <v>37</v>
      </c>
      <c r="C19" s="153"/>
      <c r="D19" s="153"/>
      <c r="E19" s="153"/>
      <c r="F19" s="154"/>
      <c r="G19" s="2" t="s">
        <v>38</v>
      </c>
      <c r="H19" s="2">
        <v>0.43</v>
      </c>
    </row>
    <row r="20" spans="1:8" ht="12.75">
      <c r="A20" s="70">
        <v>5.4</v>
      </c>
      <c r="B20" s="146" t="s">
        <v>39</v>
      </c>
      <c r="C20" s="147"/>
      <c r="D20" s="147"/>
      <c r="E20" s="147"/>
      <c r="F20" s="148"/>
      <c r="G20" s="2"/>
      <c r="H20" s="2">
        <v>0.11</v>
      </c>
    </row>
    <row r="21" spans="1:8" ht="25.5">
      <c r="A21" s="70">
        <v>5.5</v>
      </c>
      <c r="B21" s="152" t="s">
        <v>40</v>
      </c>
      <c r="C21" s="153"/>
      <c r="D21" s="153"/>
      <c r="E21" s="153"/>
      <c r="F21" s="154"/>
      <c r="G21" s="3" t="s">
        <v>41</v>
      </c>
      <c r="H21" s="2">
        <v>0.18</v>
      </c>
    </row>
    <row r="22" spans="1:8" ht="25.5">
      <c r="A22" s="70">
        <v>5.6</v>
      </c>
      <c r="B22" s="152" t="s">
        <v>42</v>
      </c>
      <c r="C22" s="153"/>
      <c r="D22" s="153"/>
      <c r="E22" s="153"/>
      <c r="F22" s="154"/>
      <c r="G22" s="3" t="s">
        <v>41</v>
      </c>
      <c r="H22" s="5">
        <v>0.1</v>
      </c>
    </row>
    <row r="23" spans="1:8" ht="12.75">
      <c r="A23" s="70">
        <v>5.7</v>
      </c>
      <c r="B23" s="174" t="s">
        <v>43</v>
      </c>
      <c r="C23" s="175"/>
      <c r="D23" s="175"/>
      <c r="E23" s="175"/>
      <c r="F23" s="176"/>
      <c r="G23" s="2" t="s">
        <v>44</v>
      </c>
      <c r="H23" s="2"/>
    </row>
    <row r="24" spans="1:8" ht="12.75">
      <c r="A24" s="69">
        <v>6</v>
      </c>
      <c r="B24" s="164" t="s">
        <v>45</v>
      </c>
      <c r="C24" s="165"/>
      <c r="D24" s="165"/>
      <c r="E24" s="165"/>
      <c r="F24" s="166"/>
      <c r="G24" s="2"/>
      <c r="H24" s="2"/>
    </row>
    <row r="25" spans="1:8" ht="12.75">
      <c r="A25" s="70">
        <v>6.1</v>
      </c>
      <c r="B25" s="146" t="s">
        <v>46</v>
      </c>
      <c r="C25" s="147"/>
      <c r="D25" s="147"/>
      <c r="E25" s="147"/>
      <c r="F25" s="148"/>
      <c r="G25" s="2" t="s">
        <v>90</v>
      </c>
      <c r="H25" s="2">
        <v>0.55</v>
      </c>
    </row>
    <row r="26" spans="1:8" ht="12.75">
      <c r="A26" s="70">
        <v>6.2</v>
      </c>
      <c r="B26" s="146" t="s">
        <v>47</v>
      </c>
      <c r="C26" s="147"/>
      <c r="D26" s="147"/>
      <c r="E26" s="147"/>
      <c r="F26" s="148"/>
      <c r="G26" s="2" t="s">
        <v>48</v>
      </c>
      <c r="H26" s="2">
        <v>0.17</v>
      </c>
    </row>
    <row r="27" spans="1:8" ht="12.75">
      <c r="A27" s="70">
        <v>6.3</v>
      </c>
      <c r="B27" s="152" t="s">
        <v>49</v>
      </c>
      <c r="C27" s="153"/>
      <c r="D27" s="153"/>
      <c r="E27" s="153"/>
      <c r="F27" s="154"/>
      <c r="G27" s="2"/>
      <c r="H27" s="2"/>
    </row>
    <row r="28" spans="1:8" ht="12.75">
      <c r="A28" s="70">
        <v>6.4</v>
      </c>
      <c r="B28" s="146" t="s">
        <v>50</v>
      </c>
      <c r="C28" s="147"/>
      <c r="D28" s="147"/>
      <c r="E28" s="147"/>
      <c r="F28" s="148"/>
      <c r="G28" s="2" t="s">
        <v>51</v>
      </c>
      <c r="H28" s="2">
        <v>0.45</v>
      </c>
    </row>
    <row r="29" spans="1:8" ht="12.75">
      <c r="A29" s="70">
        <v>6.5</v>
      </c>
      <c r="B29" s="146" t="s">
        <v>52</v>
      </c>
      <c r="C29" s="147"/>
      <c r="D29" s="147"/>
      <c r="E29" s="147"/>
      <c r="F29" s="148"/>
      <c r="G29" s="2" t="s">
        <v>51</v>
      </c>
      <c r="H29" s="2">
        <v>0.08</v>
      </c>
    </row>
    <row r="30" spans="1:8" ht="38.25">
      <c r="A30" s="70">
        <v>6.6</v>
      </c>
      <c r="B30" s="146" t="s">
        <v>53</v>
      </c>
      <c r="C30" s="147"/>
      <c r="D30" s="147"/>
      <c r="E30" s="147"/>
      <c r="F30" s="148"/>
      <c r="G30" s="3" t="s">
        <v>54</v>
      </c>
      <c r="H30" s="2">
        <v>0.16</v>
      </c>
    </row>
    <row r="31" spans="1:8" ht="12.75">
      <c r="A31" s="70">
        <v>6.7</v>
      </c>
      <c r="B31" s="146" t="s">
        <v>55</v>
      </c>
      <c r="C31" s="147"/>
      <c r="D31" s="147"/>
      <c r="E31" s="147"/>
      <c r="F31" s="148"/>
      <c r="G31" s="2" t="s">
        <v>51</v>
      </c>
      <c r="H31" s="2">
        <v>0.08</v>
      </c>
    </row>
    <row r="32" spans="1:8" ht="38.25">
      <c r="A32" s="70">
        <v>6.8</v>
      </c>
      <c r="B32" s="146" t="s">
        <v>56</v>
      </c>
      <c r="C32" s="147"/>
      <c r="D32" s="147"/>
      <c r="E32" s="147"/>
      <c r="F32" s="148"/>
      <c r="G32" s="3" t="s">
        <v>54</v>
      </c>
      <c r="H32" s="2">
        <v>0.02</v>
      </c>
    </row>
    <row r="33" spans="1:8" ht="12.75">
      <c r="A33" s="70">
        <v>6.9</v>
      </c>
      <c r="B33" s="146" t="s">
        <v>57</v>
      </c>
      <c r="C33" s="147"/>
      <c r="D33" s="147"/>
      <c r="E33" s="147"/>
      <c r="F33" s="148"/>
      <c r="G33" s="2" t="s">
        <v>28</v>
      </c>
      <c r="H33" s="2"/>
    </row>
    <row r="34" spans="1:8" ht="12.75">
      <c r="A34" s="64">
        <v>6.1</v>
      </c>
      <c r="B34" s="146" t="s">
        <v>58</v>
      </c>
      <c r="C34" s="147"/>
      <c r="D34" s="147"/>
      <c r="E34" s="147"/>
      <c r="F34" s="148"/>
      <c r="G34" s="2" t="s">
        <v>51</v>
      </c>
      <c r="H34" s="2">
        <v>0.07</v>
      </c>
    </row>
    <row r="35" spans="1:8" ht="12.75">
      <c r="A35" s="70">
        <v>6.11</v>
      </c>
      <c r="B35" s="146" t="s">
        <v>59</v>
      </c>
      <c r="C35" s="147"/>
      <c r="D35" s="147"/>
      <c r="E35" s="147"/>
      <c r="F35" s="148"/>
      <c r="G35" s="2" t="s">
        <v>60</v>
      </c>
      <c r="H35" s="2">
        <v>0.03</v>
      </c>
    </row>
    <row r="36" spans="1:8" ht="12.75">
      <c r="A36" s="70">
        <v>6.12</v>
      </c>
      <c r="B36" s="146" t="s">
        <v>61</v>
      </c>
      <c r="C36" s="147"/>
      <c r="D36" s="147"/>
      <c r="E36" s="147"/>
      <c r="F36" s="148"/>
      <c r="G36" s="2" t="s">
        <v>28</v>
      </c>
      <c r="H36" s="2">
        <v>0.01</v>
      </c>
    </row>
    <row r="37" spans="1:8" ht="12.75">
      <c r="A37" s="70">
        <v>6.13</v>
      </c>
      <c r="B37" s="146" t="s">
        <v>62</v>
      </c>
      <c r="C37" s="147"/>
      <c r="D37" s="147"/>
      <c r="E37" s="147"/>
      <c r="F37" s="148"/>
      <c r="G37" s="2" t="s">
        <v>44</v>
      </c>
      <c r="H37" s="2">
        <v>0.01</v>
      </c>
    </row>
    <row r="38" spans="1:8" ht="12.75">
      <c r="A38" s="69"/>
      <c r="B38" s="155"/>
      <c r="C38" s="156"/>
      <c r="D38" s="156"/>
      <c r="E38" s="156"/>
      <c r="F38" s="157"/>
      <c r="G38" s="2"/>
      <c r="H38" s="2"/>
    </row>
    <row r="39" spans="1:8" ht="12.75">
      <c r="A39" s="4"/>
      <c r="B39" s="164" t="s">
        <v>65</v>
      </c>
      <c r="C39" s="165"/>
      <c r="D39" s="165"/>
      <c r="E39" s="165"/>
      <c r="F39" s="166"/>
      <c r="G39" s="12">
        <f>G43</f>
        <v>64566</v>
      </c>
      <c r="H39" s="4">
        <f>SUM(H5:H38)</f>
        <v>5.77</v>
      </c>
    </row>
    <row r="40" spans="1:8" ht="12.75">
      <c r="A40" s="2"/>
      <c r="B40" s="146"/>
      <c r="C40" s="147"/>
      <c r="D40" s="147"/>
      <c r="E40" s="147"/>
      <c r="F40" s="148"/>
      <c r="G40" s="2"/>
      <c r="H40" s="2"/>
    </row>
    <row r="41" spans="1:8" ht="12.75">
      <c r="A41" s="2"/>
      <c r="B41" s="146"/>
      <c r="C41" s="147"/>
      <c r="D41" s="147"/>
      <c r="E41" s="147"/>
      <c r="F41" s="148"/>
      <c r="G41" s="5">
        <f>G43/H41</f>
        <v>5.7718816766938135</v>
      </c>
      <c r="H41" s="2">
        <v>11186.3</v>
      </c>
    </row>
    <row r="42" spans="1:8" ht="12.75">
      <c r="A42" s="2"/>
      <c r="B42" s="146"/>
      <c r="C42" s="147"/>
      <c r="D42" s="147"/>
      <c r="E42" s="147"/>
      <c r="F42" s="148"/>
      <c r="G42" s="2"/>
      <c r="H42" s="2"/>
    </row>
    <row r="43" spans="1:8" ht="12.75">
      <c r="A43" s="2"/>
      <c r="B43" s="146"/>
      <c r="C43" s="147"/>
      <c r="D43" s="147"/>
      <c r="E43" s="147"/>
      <c r="F43" s="148"/>
      <c r="G43" s="5">
        <v>64566</v>
      </c>
      <c r="H43" s="2"/>
    </row>
  </sheetData>
  <sheetProtection/>
  <mergeCells count="41">
    <mergeCell ref="A1:H2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39:F39"/>
    <mergeCell ref="B28:F28"/>
    <mergeCell ref="B29:F29"/>
    <mergeCell ref="B30:F30"/>
    <mergeCell ref="B31:F31"/>
    <mergeCell ref="B32:F32"/>
    <mergeCell ref="B33:F33"/>
    <mergeCell ref="B40:F40"/>
    <mergeCell ref="B41:F41"/>
    <mergeCell ref="B42:F42"/>
    <mergeCell ref="B43:F43"/>
    <mergeCell ref="B34:F34"/>
    <mergeCell ref="B35:F35"/>
    <mergeCell ref="B36:F36"/>
    <mergeCell ref="B37:F37"/>
    <mergeCell ref="B38:F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selection activeCell="A4" sqref="A4:J4"/>
    </sheetView>
  </sheetViews>
  <sheetFormatPr defaultColWidth="9.00390625" defaultRowHeight="12.75"/>
  <cols>
    <col min="1" max="1" width="5.75390625" style="0" customWidth="1"/>
    <col min="2" max="2" width="9.125" style="0" customWidth="1"/>
    <col min="4" max="4" width="10.25390625" style="0" customWidth="1"/>
    <col min="6" max="6" width="6.25390625" style="0" customWidth="1"/>
    <col min="7" max="7" width="11.375" style="0" customWidth="1"/>
    <col min="8" max="8" width="12.125" style="0" customWidth="1"/>
    <col min="9" max="9" width="11.625" style="0" bestFit="1" customWidth="1"/>
    <col min="10" max="10" width="13.625" style="0" customWidth="1"/>
  </cols>
  <sheetData>
    <row r="1" spans="1:10" ht="12.75">
      <c r="A1" s="178" t="s">
        <v>244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9" ht="12.75">
      <c r="A2" s="9"/>
      <c r="B2" s="178" t="s">
        <v>66</v>
      </c>
      <c r="C2" s="178"/>
      <c r="D2" s="178"/>
      <c r="E2" s="178"/>
      <c r="F2" s="178"/>
      <c r="G2" s="178"/>
      <c r="H2" s="178"/>
      <c r="I2" s="178"/>
    </row>
    <row r="3" spans="1:9" ht="12.75">
      <c r="A3" s="9"/>
      <c r="B3" s="96"/>
      <c r="C3" s="96"/>
      <c r="D3" s="96"/>
      <c r="E3" s="96"/>
      <c r="F3" s="96"/>
      <c r="G3" s="96"/>
      <c r="H3" s="96"/>
      <c r="I3" s="96"/>
    </row>
    <row r="4" spans="1:10" ht="12.75">
      <c r="A4" s="135" t="s">
        <v>237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2.75">
      <c r="A5" s="179" t="s">
        <v>243</v>
      </c>
      <c r="B5" s="179"/>
      <c r="C5" s="179"/>
      <c r="D5" s="179"/>
      <c r="E5" s="179"/>
      <c r="F5" s="179"/>
      <c r="G5" s="179"/>
      <c r="H5" s="179"/>
      <c r="I5" s="179"/>
      <c r="J5" s="179"/>
    </row>
    <row r="6" spans="1:10" ht="12.75">
      <c r="A6" s="180"/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2.75">
      <c r="A7" s="171" t="s">
        <v>67</v>
      </c>
      <c r="B7" s="171"/>
      <c r="C7" s="171"/>
      <c r="D7" s="171"/>
      <c r="E7" s="172" t="s">
        <v>167</v>
      </c>
      <c r="F7" s="172"/>
      <c r="G7" s="172"/>
      <c r="H7" s="172"/>
      <c r="I7" s="172"/>
      <c r="J7" s="172"/>
    </row>
    <row r="8" spans="1:10" ht="12.75">
      <c r="A8" s="171"/>
      <c r="B8" s="171"/>
      <c r="C8" s="171"/>
      <c r="D8" s="171"/>
      <c r="E8" s="172" t="s">
        <v>168</v>
      </c>
      <c r="F8" s="172"/>
      <c r="G8" s="172"/>
      <c r="H8" s="172"/>
      <c r="I8" s="172"/>
      <c r="J8" s="172"/>
    </row>
    <row r="9" spans="5:10" ht="12.75">
      <c r="E9" s="173" t="s">
        <v>169</v>
      </c>
      <c r="F9" s="173"/>
      <c r="G9" s="173"/>
      <c r="H9" s="173"/>
      <c r="I9" s="173"/>
      <c r="J9" s="173"/>
    </row>
    <row r="10" spans="1:6" ht="12.75">
      <c r="A10" s="136" t="s">
        <v>91</v>
      </c>
      <c r="B10" s="136"/>
      <c r="C10" s="136"/>
      <c r="D10" s="136"/>
      <c r="E10" s="54" t="s">
        <v>183</v>
      </c>
      <c r="F10" s="36">
        <v>12</v>
      </c>
    </row>
    <row r="11" spans="1:6" ht="12.75">
      <c r="A11" s="136" t="s">
        <v>1</v>
      </c>
      <c r="B11" s="136"/>
      <c r="C11" s="136"/>
      <c r="D11" s="136"/>
      <c r="E11" s="136"/>
      <c r="F11" s="136"/>
    </row>
    <row r="12" spans="1:7" ht="12.75">
      <c r="A12" s="136" t="s">
        <v>218</v>
      </c>
      <c r="B12" s="136"/>
      <c r="C12" s="136"/>
      <c r="D12" s="136"/>
      <c r="E12" s="136"/>
      <c r="F12" s="136"/>
      <c r="G12" s="136"/>
    </row>
    <row r="13" ht="12.75">
      <c r="A13" t="s">
        <v>2</v>
      </c>
    </row>
    <row r="14" spans="1:8" ht="12.75">
      <c r="A14" s="136" t="s">
        <v>164</v>
      </c>
      <c r="B14" s="136"/>
      <c r="C14" s="136"/>
      <c r="D14" s="136"/>
      <c r="E14" s="55">
        <v>11186.3</v>
      </c>
      <c r="F14" s="1"/>
      <c r="G14" s="54" t="s">
        <v>213</v>
      </c>
      <c r="H14" s="55">
        <v>1433.3</v>
      </c>
    </row>
    <row r="15" spans="1:8" ht="12.75">
      <c r="A15" s="145" t="s">
        <v>165</v>
      </c>
      <c r="B15" s="145"/>
      <c r="C15" s="145"/>
      <c r="D15" s="145"/>
      <c r="E15" s="55">
        <v>9326.9</v>
      </c>
      <c r="G15" s="71" t="s">
        <v>219</v>
      </c>
      <c r="H15" s="72">
        <v>9753</v>
      </c>
    </row>
    <row r="16" spans="1:10" ht="51">
      <c r="A16" s="20" t="s">
        <v>4</v>
      </c>
      <c r="B16" s="146" t="s">
        <v>68</v>
      </c>
      <c r="C16" s="147"/>
      <c r="D16" s="147"/>
      <c r="E16" s="148"/>
      <c r="F16" s="33" t="s">
        <v>69</v>
      </c>
      <c r="G16" s="34" t="s">
        <v>187</v>
      </c>
      <c r="H16" s="34" t="s">
        <v>186</v>
      </c>
      <c r="I16" s="34" t="s">
        <v>166</v>
      </c>
      <c r="J16" s="35" t="s">
        <v>225</v>
      </c>
    </row>
    <row r="17" spans="1:10" ht="60" customHeight="1">
      <c r="A17" s="31" t="s">
        <v>70</v>
      </c>
      <c r="B17" s="149" t="s">
        <v>94</v>
      </c>
      <c r="C17" s="150"/>
      <c r="D17" s="150"/>
      <c r="E17" s="151"/>
      <c r="F17" s="4"/>
      <c r="G17" s="138" t="s">
        <v>99</v>
      </c>
      <c r="H17" s="139"/>
      <c r="I17" s="4"/>
      <c r="J17" s="2"/>
    </row>
    <row r="18" spans="1:10" ht="12.75">
      <c r="A18" s="21"/>
      <c r="B18" s="146" t="s">
        <v>71</v>
      </c>
      <c r="C18" s="147"/>
      <c r="D18" s="147"/>
      <c r="E18" s="148"/>
      <c r="F18" s="6"/>
      <c r="G18" s="2"/>
      <c r="H18" s="2"/>
      <c r="I18" s="2"/>
      <c r="J18" s="2"/>
    </row>
    <row r="19" spans="1:10" ht="12.75">
      <c r="A19" s="21" t="s">
        <v>139</v>
      </c>
      <c r="B19" s="146" t="s">
        <v>78</v>
      </c>
      <c r="C19" s="147"/>
      <c r="D19" s="147"/>
      <c r="E19" s="148"/>
      <c r="F19" s="62" t="s">
        <v>212</v>
      </c>
      <c r="G19" s="59" t="s">
        <v>217</v>
      </c>
      <c r="H19" s="60" t="s">
        <v>217</v>
      </c>
      <c r="I19" s="58">
        <v>843.59</v>
      </c>
      <c r="J19" s="99" t="s">
        <v>239</v>
      </c>
    </row>
    <row r="20" spans="1:10" ht="12.75">
      <c r="A20" s="21" t="s">
        <v>140</v>
      </c>
      <c r="B20" s="146" t="s">
        <v>97</v>
      </c>
      <c r="C20" s="147"/>
      <c r="D20" s="147"/>
      <c r="E20" s="148"/>
      <c r="F20" s="56" t="s">
        <v>8</v>
      </c>
      <c r="G20" s="59" t="s">
        <v>217</v>
      </c>
      <c r="H20" s="60" t="s">
        <v>217</v>
      </c>
      <c r="I20" s="58">
        <v>41.12</v>
      </c>
      <c r="J20" s="100" t="s">
        <v>240</v>
      </c>
    </row>
    <row r="21" spans="1:10" ht="12.75">
      <c r="A21" s="21" t="s">
        <v>141</v>
      </c>
      <c r="B21" s="146" t="s">
        <v>96</v>
      </c>
      <c r="C21" s="147"/>
      <c r="D21" s="147"/>
      <c r="E21" s="148"/>
      <c r="F21" s="56" t="s">
        <v>8</v>
      </c>
      <c r="G21" s="61" t="s">
        <v>217</v>
      </c>
      <c r="H21" s="61" t="s">
        <v>217</v>
      </c>
      <c r="I21" s="11">
        <v>7.38</v>
      </c>
      <c r="J21" s="36" t="s">
        <v>241</v>
      </c>
    </row>
    <row r="22" spans="1:10" ht="12.75">
      <c r="A22" s="30" t="s">
        <v>142</v>
      </c>
      <c r="B22" s="142" t="s">
        <v>95</v>
      </c>
      <c r="C22" s="143"/>
      <c r="D22" s="143"/>
      <c r="E22" s="144"/>
      <c r="F22" s="57" t="s">
        <v>8</v>
      </c>
      <c r="G22" s="61" t="s">
        <v>217</v>
      </c>
      <c r="H22" s="62" t="s">
        <v>217</v>
      </c>
      <c r="I22" s="4">
        <v>8.52</v>
      </c>
      <c r="J22" s="27" t="s">
        <v>242</v>
      </c>
    </row>
    <row r="23" spans="1:10" ht="12.75">
      <c r="A23" s="30" t="s">
        <v>143</v>
      </c>
      <c r="B23" s="142" t="s">
        <v>79</v>
      </c>
      <c r="C23" s="143"/>
      <c r="D23" s="143"/>
      <c r="E23" s="144"/>
      <c r="F23" s="57" t="s">
        <v>131</v>
      </c>
      <c r="G23" s="61" t="s">
        <v>217</v>
      </c>
      <c r="H23" s="62" t="s">
        <v>217</v>
      </c>
      <c r="I23" s="4">
        <v>0.68</v>
      </c>
      <c r="J23" s="27">
        <v>0.72</v>
      </c>
    </row>
    <row r="24" spans="1:10" ht="13.5" thickBot="1">
      <c r="A24" s="30" t="s">
        <v>144</v>
      </c>
      <c r="B24" s="142" t="s">
        <v>98</v>
      </c>
      <c r="C24" s="143"/>
      <c r="D24" s="143"/>
      <c r="E24" s="144"/>
      <c r="F24" s="7"/>
      <c r="G24" s="76"/>
      <c r="H24" s="4"/>
      <c r="I24" s="4"/>
      <c r="J24" s="2"/>
    </row>
    <row r="25" spans="1:10" ht="13.5" thickBot="1">
      <c r="A25" s="31" t="s">
        <v>13</v>
      </c>
      <c r="B25" s="155" t="s">
        <v>184</v>
      </c>
      <c r="C25" s="156"/>
      <c r="D25" s="156"/>
      <c r="E25" s="157"/>
      <c r="F25" s="74" t="s">
        <v>11</v>
      </c>
      <c r="G25" s="83">
        <f>I25*E14</f>
        <v>671.1779999999999</v>
      </c>
      <c r="H25" s="80">
        <f>G25*F10</f>
        <v>8054.135999999999</v>
      </c>
      <c r="I25" s="24">
        <v>0.06</v>
      </c>
      <c r="J25" s="2"/>
    </row>
    <row r="26" spans="1:10" ht="25.5" customHeight="1" thickBot="1">
      <c r="A26" s="31" t="s">
        <v>15</v>
      </c>
      <c r="B26" s="155" t="s">
        <v>107</v>
      </c>
      <c r="C26" s="156"/>
      <c r="D26" s="156"/>
      <c r="E26" s="157"/>
      <c r="F26" s="79" t="s">
        <v>11</v>
      </c>
      <c r="G26" s="83">
        <f>I26*E15</f>
        <v>28540.314</v>
      </c>
      <c r="H26" s="80">
        <f>G26*F10</f>
        <v>342483.768</v>
      </c>
      <c r="I26" s="24">
        <v>3.06</v>
      </c>
      <c r="J26" s="25"/>
    </row>
    <row r="27" spans="1:10" ht="12.75">
      <c r="A27" s="31"/>
      <c r="B27" s="142" t="s">
        <v>71</v>
      </c>
      <c r="C27" s="143"/>
      <c r="D27" s="143"/>
      <c r="E27" s="8"/>
      <c r="F27" s="47"/>
      <c r="G27" s="77"/>
      <c r="H27" s="24"/>
      <c r="I27" s="24"/>
      <c r="J27" s="25"/>
    </row>
    <row r="28" spans="1:10" ht="12.75">
      <c r="A28" s="21" t="s">
        <v>146</v>
      </c>
      <c r="B28" s="146" t="s">
        <v>73</v>
      </c>
      <c r="C28" s="147"/>
      <c r="D28" s="147"/>
      <c r="E28" s="148"/>
      <c r="F28" s="48" t="s">
        <v>11</v>
      </c>
      <c r="G28" s="39">
        <v>16500</v>
      </c>
      <c r="H28" s="39">
        <f>G28*F10</f>
        <v>198000</v>
      </c>
      <c r="I28" s="39">
        <f>G28/E15</f>
        <v>1.7690765420450525</v>
      </c>
      <c r="J28" s="39"/>
    </row>
    <row r="29" spans="1:10" ht="12.75">
      <c r="A29" s="21" t="s">
        <v>145</v>
      </c>
      <c r="B29" s="146" t="s">
        <v>12</v>
      </c>
      <c r="C29" s="147"/>
      <c r="D29" s="147"/>
      <c r="E29" s="148"/>
      <c r="F29" s="48" t="s">
        <v>11</v>
      </c>
      <c r="G29" s="39">
        <f>H29/F10</f>
        <v>416.6666666666667</v>
      </c>
      <c r="H29" s="39">
        <v>5000</v>
      </c>
      <c r="I29" s="39">
        <f>G29/E15</f>
        <v>0.04467365005164274</v>
      </c>
      <c r="J29" s="39"/>
    </row>
    <row r="30" spans="1:10" ht="12.75">
      <c r="A30" s="21" t="s">
        <v>147</v>
      </c>
      <c r="B30" s="146" t="s">
        <v>74</v>
      </c>
      <c r="C30" s="147"/>
      <c r="D30" s="147"/>
      <c r="E30" s="148"/>
      <c r="F30" s="48" t="s">
        <v>11</v>
      </c>
      <c r="G30" s="39">
        <f>H30/F10</f>
        <v>1617.5</v>
      </c>
      <c r="H30" s="39">
        <v>19410</v>
      </c>
      <c r="I30" s="39">
        <f>G30/E15</f>
        <v>0.17342310950047712</v>
      </c>
      <c r="J30" s="39"/>
    </row>
    <row r="31" spans="1:10" ht="12.75">
      <c r="A31" s="21" t="s">
        <v>148</v>
      </c>
      <c r="B31" s="146" t="s">
        <v>106</v>
      </c>
      <c r="C31" s="147"/>
      <c r="D31" s="147"/>
      <c r="E31" s="148"/>
      <c r="F31" s="48" t="s">
        <v>11</v>
      </c>
      <c r="G31" s="39">
        <f>G26-G28-G30-G32</f>
        <v>9822.813999999998</v>
      </c>
      <c r="H31" s="39">
        <f>G31*F10</f>
        <v>117873.76799999998</v>
      </c>
      <c r="I31" s="39">
        <f>G31/E15</f>
        <v>1.0531702923801047</v>
      </c>
      <c r="J31" s="39"/>
    </row>
    <row r="32" spans="1:10" ht="13.5" thickBot="1">
      <c r="A32" s="21" t="s">
        <v>149</v>
      </c>
      <c r="B32" s="146" t="s">
        <v>105</v>
      </c>
      <c r="C32" s="147"/>
      <c r="D32" s="147"/>
      <c r="E32" s="148"/>
      <c r="F32" s="68" t="s">
        <v>11</v>
      </c>
      <c r="G32" s="81">
        <v>600</v>
      </c>
      <c r="H32" s="39">
        <f>G32*F10</f>
        <v>7200</v>
      </c>
      <c r="I32" s="39">
        <f>G32/E14</f>
        <v>0.05363703816275266</v>
      </c>
      <c r="J32" s="38"/>
    </row>
    <row r="33" spans="1:10" ht="13.5" thickBot="1">
      <c r="A33" s="32" t="s">
        <v>87</v>
      </c>
      <c r="B33" s="164" t="s">
        <v>108</v>
      </c>
      <c r="C33" s="165"/>
      <c r="D33" s="165"/>
      <c r="E33" s="166"/>
      <c r="F33" s="13"/>
      <c r="G33" s="83">
        <f>G35+G36+G37</f>
        <v>3855.0358333333334</v>
      </c>
      <c r="H33" s="80">
        <f>G33*F10</f>
        <v>46260.43</v>
      </c>
      <c r="I33" s="25">
        <f>G33/H14</f>
        <v>2.689622433079839</v>
      </c>
      <c r="J33" s="24"/>
    </row>
    <row r="34" spans="1:10" ht="12.75">
      <c r="A34" s="32"/>
      <c r="B34" s="140" t="s">
        <v>71</v>
      </c>
      <c r="C34" s="141"/>
      <c r="D34" s="141"/>
      <c r="E34" s="8"/>
      <c r="F34" s="7"/>
      <c r="G34" s="82"/>
      <c r="H34" s="24"/>
      <c r="I34" s="24"/>
      <c r="J34" s="38"/>
    </row>
    <row r="35" spans="1:10" ht="12.75">
      <c r="A35" s="30" t="s">
        <v>150</v>
      </c>
      <c r="B35" s="142" t="s">
        <v>109</v>
      </c>
      <c r="C35" s="143"/>
      <c r="D35" s="143"/>
      <c r="E35" s="144"/>
      <c r="F35" s="65" t="s">
        <v>11</v>
      </c>
      <c r="G35" s="41">
        <v>2121.05</v>
      </c>
      <c r="H35" s="41">
        <f>G35*F10</f>
        <v>25452.600000000002</v>
      </c>
      <c r="I35" s="41">
        <f>G35/H14</f>
        <v>1.4798367403893116</v>
      </c>
      <c r="J35" s="38"/>
    </row>
    <row r="36" spans="1:10" ht="12.75">
      <c r="A36" s="30" t="s">
        <v>151</v>
      </c>
      <c r="B36" s="142" t="s">
        <v>104</v>
      </c>
      <c r="C36" s="143"/>
      <c r="D36" s="143"/>
      <c r="E36" s="144"/>
      <c r="F36" s="65" t="s">
        <v>11</v>
      </c>
      <c r="G36" s="40">
        <v>178.47</v>
      </c>
      <c r="H36" s="42">
        <f>G36*F10</f>
        <v>2141.64</v>
      </c>
      <c r="I36" s="41">
        <f>G36/H14</f>
        <v>0.12451684922905185</v>
      </c>
      <c r="J36" s="38"/>
    </row>
    <row r="37" spans="1:10" ht="13.5" thickBot="1">
      <c r="A37" s="30" t="s">
        <v>152</v>
      </c>
      <c r="B37" s="142" t="s">
        <v>102</v>
      </c>
      <c r="C37" s="143"/>
      <c r="D37" s="143"/>
      <c r="E37" s="144"/>
      <c r="F37" s="65" t="s">
        <v>11</v>
      </c>
      <c r="G37" s="90">
        <f>H37/F10</f>
        <v>1555.5158333333331</v>
      </c>
      <c r="H37" s="42">
        <v>18666.19</v>
      </c>
      <c r="I37" s="41">
        <f>G37/H14</f>
        <v>1.0852688434614757</v>
      </c>
      <c r="J37" s="38"/>
    </row>
    <row r="38" spans="1:10" ht="52.5" customHeight="1" thickBot="1">
      <c r="A38" s="31" t="s">
        <v>77</v>
      </c>
      <c r="B38" s="181" t="s">
        <v>229</v>
      </c>
      <c r="C38" s="182"/>
      <c r="D38" s="182"/>
      <c r="E38" s="183"/>
      <c r="F38" s="88" t="s">
        <v>11</v>
      </c>
      <c r="G38" s="91">
        <f>I38*E14</f>
        <v>22372.6</v>
      </c>
      <c r="H38" s="89">
        <f>G38*F10</f>
        <v>268471.19999999995</v>
      </c>
      <c r="I38" s="25">
        <v>2</v>
      </c>
      <c r="J38" s="38"/>
    </row>
    <row r="39" spans="1:10" ht="14.25" customHeight="1">
      <c r="A39" s="32" t="s">
        <v>153</v>
      </c>
      <c r="B39" s="164" t="s">
        <v>113</v>
      </c>
      <c r="C39" s="147"/>
      <c r="D39" s="147"/>
      <c r="E39" s="148"/>
      <c r="F39" s="6"/>
      <c r="G39" s="86">
        <v>0</v>
      </c>
      <c r="H39" s="12">
        <v>0</v>
      </c>
      <c r="I39" s="12">
        <v>0</v>
      </c>
      <c r="J39" s="38"/>
    </row>
    <row r="40" spans="1:10" ht="12.75">
      <c r="A40" s="21" t="s">
        <v>154</v>
      </c>
      <c r="B40" s="146" t="s">
        <v>112</v>
      </c>
      <c r="C40" s="147"/>
      <c r="D40" s="147"/>
      <c r="E40" s="148"/>
      <c r="F40" s="68">
        <v>50</v>
      </c>
      <c r="G40" s="5">
        <v>0</v>
      </c>
      <c r="H40" s="5">
        <v>0</v>
      </c>
      <c r="I40" s="5">
        <v>35</v>
      </c>
      <c r="J40" s="38"/>
    </row>
    <row r="41" spans="1:10" ht="13.5" thickBot="1">
      <c r="A41" s="21" t="s">
        <v>155</v>
      </c>
      <c r="B41" s="146" t="s">
        <v>114</v>
      </c>
      <c r="C41" s="147"/>
      <c r="D41" s="147"/>
      <c r="E41" s="148"/>
      <c r="F41" s="68">
        <v>55</v>
      </c>
      <c r="G41" s="85">
        <v>0</v>
      </c>
      <c r="H41" s="5">
        <v>0</v>
      </c>
      <c r="I41" s="5">
        <v>15</v>
      </c>
      <c r="J41" s="38"/>
    </row>
    <row r="42" spans="1:10" ht="27.75" customHeight="1" thickBot="1">
      <c r="A42" s="31" t="s">
        <v>63</v>
      </c>
      <c r="B42" s="149" t="s">
        <v>100</v>
      </c>
      <c r="C42" s="150"/>
      <c r="D42" s="150"/>
      <c r="E42" s="151"/>
      <c r="F42" s="74" t="s">
        <v>11</v>
      </c>
      <c r="G42" s="87">
        <f>I42*E14</f>
        <v>133563.10744911825</v>
      </c>
      <c r="H42" s="84">
        <f>G42*F10</f>
        <v>1602757.289389419</v>
      </c>
      <c r="I42" s="53">
        <f>I44+I51+I54+I55+I61+I62+I63+I64+I65+I66+I67+I68+I69+I70+I71+I72+I73+I74+I79+I82</f>
        <v>11.939882485640316</v>
      </c>
      <c r="J42" s="44"/>
    </row>
    <row r="43" spans="1:10" ht="12.75">
      <c r="A43" s="32"/>
      <c r="B43" s="140" t="s">
        <v>71</v>
      </c>
      <c r="C43" s="141"/>
      <c r="D43" s="141"/>
      <c r="E43" s="8"/>
      <c r="F43" s="7"/>
      <c r="G43" s="86"/>
      <c r="H43" s="12"/>
      <c r="I43" s="12"/>
      <c r="J43" s="38"/>
    </row>
    <row r="44" spans="1:10" ht="12.75">
      <c r="A44" s="21" t="s">
        <v>156</v>
      </c>
      <c r="B44" s="164" t="s">
        <v>110</v>
      </c>
      <c r="C44" s="165"/>
      <c r="D44" s="165"/>
      <c r="E44" s="166"/>
      <c r="F44" s="65" t="s">
        <v>11</v>
      </c>
      <c r="G44" s="12">
        <f>G46+G47+G48</f>
        <v>10793.487500000001</v>
      </c>
      <c r="H44" s="12">
        <f>G44*F10</f>
        <v>129521.85</v>
      </c>
      <c r="I44" s="12">
        <f>G44/H15</f>
        <v>1.1066838408694761</v>
      </c>
      <c r="J44" s="38"/>
    </row>
    <row r="45" spans="1:10" ht="12.75">
      <c r="A45" s="32"/>
      <c r="B45" s="140" t="s">
        <v>71</v>
      </c>
      <c r="C45" s="141"/>
      <c r="D45" s="141"/>
      <c r="E45" s="8"/>
      <c r="F45" s="7"/>
      <c r="G45" s="12"/>
      <c r="H45" s="12"/>
      <c r="I45" s="12"/>
      <c r="J45" s="38"/>
    </row>
    <row r="46" spans="1:10" ht="12.75">
      <c r="A46" s="30" t="s">
        <v>157</v>
      </c>
      <c r="B46" s="142" t="s">
        <v>111</v>
      </c>
      <c r="C46" s="143"/>
      <c r="D46" s="143"/>
      <c r="E46" s="144"/>
      <c r="F46" s="66" t="s">
        <v>11</v>
      </c>
      <c r="G46" s="26">
        <v>9151.31</v>
      </c>
      <c r="H46" s="26">
        <f>G46*F10</f>
        <v>109815.72</v>
      </c>
      <c r="I46" s="26">
        <f>G46/H15</f>
        <v>0.9383071875320413</v>
      </c>
      <c r="J46" s="38"/>
    </row>
    <row r="47" spans="1:10" ht="12.75">
      <c r="A47" s="30" t="s">
        <v>158</v>
      </c>
      <c r="B47" s="142" t="s">
        <v>103</v>
      </c>
      <c r="C47" s="143"/>
      <c r="D47" s="143"/>
      <c r="E47" s="144"/>
      <c r="F47" s="66" t="s">
        <v>11</v>
      </c>
      <c r="G47" s="26">
        <v>1534.95</v>
      </c>
      <c r="H47" s="26">
        <f>G47*F10</f>
        <v>18419.4</v>
      </c>
      <c r="I47" s="26">
        <f>G47/H15</f>
        <v>0.1573823438941864</v>
      </c>
      <c r="J47" s="38"/>
    </row>
    <row r="48" spans="1:10" ht="12.75">
      <c r="A48" s="30" t="s">
        <v>159</v>
      </c>
      <c r="B48" s="142" t="s">
        <v>101</v>
      </c>
      <c r="C48" s="143"/>
      <c r="D48" s="143"/>
      <c r="E48" s="144"/>
      <c r="F48" s="66" t="s">
        <v>11</v>
      </c>
      <c r="G48" s="26">
        <f>H48/F10</f>
        <v>107.2275</v>
      </c>
      <c r="H48" s="26">
        <v>1286.73</v>
      </c>
      <c r="I48" s="26">
        <f>G48/H15</f>
        <v>0.010994309443248232</v>
      </c>
      <c r="J48" s="38"/>
    </row>
    <row r="49" spans="1:10" ht="12.75">
      <c r="A49" s="21" t="s">
        <v>170</v>
      </c>
      <c r="B49" s="146" t="s">
        <v>72</v>
      </c>
      <c r="C49" s="147"/>
      <c r="D49" s="147"/>
      <c r="E49" s="148"/>
      <c r="F49" s="67" t="s">
        <v>11</v>
      </c>
      <c r="G49" s="5">
        <v>0</v>
      </c>
      <c r="H49" s="5">
        <f>G49*F10</f>
        <v>0</v>
      </c>
      <c r="I49" s="5">
        <f>G49/E14</f>
        <v>0</v>
      </c>
      <c r="J49" s="38"/>
    </row>
    <row r="50" spans="1:10" ht="12.75">
      <c r="A50" s="21"/>
      <c r="B50" s="164"/>
      <c r="C50" s="165"/>
      <c r="D50" s="165"/>
      <c r="E50" s="166"/>
      <c r="F50" s="67"/>
      <c r="G50" s="5"/>
      <c r="H50" s="5"/>
      <c r="I50" s="5"/>
      <c r="J50" s="38"/>
    </row>
    <row r="51" spans="1:10" ht="12.75">
      <c r="A51" s="31" t="s">
        <v>171</v>
      </c>
      <c r="B51" s="155" t="s">
        <v>115</v>
      </c>
      <c r="C51" s="156"/>
      <c r="D51" s="156"/>
      <c r="E51" s="157"/>
      <c r="F51" s="67" t="s">
        <v>11</v>
      </c>
      <c r="G51" s="12">
        <v>500</v>
      </c>
      <c r="H51" s="12">
        <f>G51*5</f>
        <v>2500</v>
      </c>
      <c r="I51" s="52">
        <f>G51/E14</f>
        <v>0.04469753180229388</v>
      </c>
      <c r="J51" s="38"/>
    </row>
    <row r="52" spans="1:10" ht="27" customHeight="1">
      <c r="A52" s="31" t="s">
        <v>173</v>
      </c>
      <c r="B52" s="155" t="s">
        <v>80</v>
      </c>
      <c r="C52" s="156"/>
      <c r="D52" s="156"/>
      <c r="E52" s="157"/>
      <c r="F52" s="7"/>
      <c r="G52" s="5"/>
      <c r="H52" s="5"/>
      <c r="I52" s="5"/>
      <c r="J52" s="38"/>
    </row>
    <row r="53" spans="1:10" ht="12.75">
      <c r="A53" s="21"/>
      <c r="B53" s="146" t="s">
        <v>71</v>
      </c>
      <c r="C53" s="147"/>
      <c r="D53" s="147"/>
      <c r="E53" s="148"/>
      <c r="F53" s="6"/>
      <c r="G53" s="5"/>
      <c r="H53" s="5"/>
      <c r="I53" s="5"/>
      <c r="J53" s="38"/>
    </row>
    <row r="54" spans="1:10" ht="12.75">
      <c r="A54" s="31" t="s">
        <v>174</v>
      </c>
      <c r="B54" s="149" t="s">
        <v>121</v>
      </c>
      <c r="C54" s="150"/>
      <c r="D54" s="150"/>
      <c r="E54" s="151"/>
      <c r="F54" s="68" t="s">
        <v>11</v>
      </c>
      <c r="G54" s="12">
        <v>40000</v>
      </c>
      <c r="H54" s="12">
        <f>G54*F10</f>
        <v>480000</v>
      </c>
      <c r="I54" s="51">
        <f>G54/E14</f>
        <v>3.5758025441835106</v>
      </c>
      <c r="J54" s="39"/>
    </row>
    <row r="55" spans="1:10" ht="12.75">
      <c r="A55" s="21" t="s">
        <v>175</v>
      </c>
      <c r="B55" s="152" t="s">
        <v>89</v>
      </c>
      <c r="C55" s="153"/>
      <c r="D55" s="153"/>
      <c r="E55" s="154"/>
      <c r="F55" s="68" t="s">
        <v>11</v>
      </c>
      <c r="G55" s="12">
        <f>G56+G57+G58+G59+G60</f>
        <v>57696</v>
      </c>
      <c r="H55" s="12">
        <f>G55*F10</f>
        <v>692352</v>
      </c>
      <c r="I55" s="12">
        <f>G55/E14</f>
        <v>5.157737589730296</v>
      </c>
      <c r="J55" s="39"/>
    </row>
    <row r="56" spans="1:10" ht="12.75">
      <c r="A56" s="21" t="s">
        <v>188</v>
      </c>
      <c r="B56" s="146" t="s">
        <v>81</v>
      </c>
      <c r="C56" s="147"/>
      <c r="D56" s="147"/>
      <c r="E56" s="148"/>
      <c r="F56" s="68" t="s">
        <v>11</v>
      </c>
      <c r="G56" s="5">
        <v>0</v>
      </c>
      <c r="H56" s="5">
        <v>0</v>
      </c>
      <c r="I56" s="5">
        <f>G56/E14</f>
        <v>0</v>
      </c>
      <c r="J56" s="45"/>
    </row>
    <row r="57" spans="1:10" ht="12.75">
      <c r="A57" s="21" t="s">
        <v>189</v>
      </c>
      <c r="B57" s="146" t="s">
        <v>160</v>
      </c>
      <c r="C57" s="147"/>
      <c r="D57" s="147"/>
      <c r="E57" s="148"/>
      <c r="F57" s="68" t="s">
        <v>11</v>
      </c>
      <c r="G57" s="5">
        <v>26100</v>
      </c>
      <c r="H57" s="5">
        <f>G57*5</f>
        <v>130500</v>
      </c>
      <c r="I57" s="5">
        <f>G57/E14</f>
        <v>2.3332111600797405</v>
      </c>
      <c r="J57" s="39"/>
    </row>
    <row r="58" spans="1:10" ht="12.75">
      <c r="A58" s="21" t="s">
        <v>190</v>
      </c>
      <c r="B58" s="146" t="s">
        <v>161</v>
      </c>
      <c r="C58" s="147"/>
      <c r="D58" s="147"/>
      <c r="E58" s="148"/>
      <c r="F58" s="68" t="s">
        <v>11</v>
      </c>
      <c r="G58" s="5">
        <v>15660</v>
      </c>
      <c r="H58" s="5">
        <f>G58*5</f>
        <v>78300</v>
      </c>
      <c r="I58" s="5">
        <f>G58/E14</f>
        <v>1.3999266960478443</v>
      </c>
      <c r="J58" s="39"/>
    </row>
    <row r="59" spans="1:10" ht="12.75">
      <c r="A59" s="21" t="s">
        <v>191</v>
      </c>
      <c r="B59" s="146" t="s">
        <v>172</v>
      </c>
      <c r="C59" s="147"/>
      <c r="D59" s="147"/>
      <c r="E59" s="148"/>
      <c r="F59" s="68" t="s">
        <v>11</v>
      </c>
      <c r="G59" s="5">
        <v>6240</v>
      </c>
      <c r="H59" s="5">
        <f>G59*5</f>
        <v>31200</v>
      </c>
      <c r="I59" s="5">
        <f>G59/E14</f>
        <v>0.5578251968926277</v>
      </c>
      <c r="J59" s="39"/>
    </row>
    <row r="60" spans="1:10" ht="12.75">
      <c r="A60" s="21" t="s">
        <v>192</v>
      </c>
      <c r="B60" s="146" t="s">
        <v>88</v>
      </c>
      <c r="C60" s="147"/>
      <c r="D60" s="147"/>
      <c r="E60" s="148"/>
      <c r="F60" s="68" t="s">
        <v>11</v>
      </c>
      <c r="G60" s="5">
        <v>9696</v>
      </c>
      <c r="H60" s="5">
        <f>G60*5</f>
        <v>48480</v>
      </c>
      <c r="I60" s="5">
        <f>G60/E14</f>
        <v>0.866774536710083</v>
      </c>
      <c r="J60" s="39"/>
    </row>
    <row r="61" spans="1:10" ht="27.75" customHeight="1">
      <c r="A61" s="64" t="s">
        <v>176</v>
      </c>
      <c r="B61" s="161" t="s">
        <v>211</v>
      </c>
      <c r="C61" s="162"/>
      <c r="D61" s="162"/>
      <c r="E61" s="163"/>
      <c r="F61" s="67" t="s">
        <v>11</v>
      </c>
      <c r="G61" s="12">
        <v>600</v>
      </c>
      <c r="H61" s="12">
        <f>G61*F10</f>
        <v>7200</v>
      </c>
      <c r="I61" s="12">
        <f>G61/E14</f>
        <v>0.05363703816275266</v>
      </c>
      <c r="J61" s="45"/>
    </row>
    <row r="62" spans="1:10" ht="12.75">
      <c r="A62" s="21" t="s">
        <v>177</v>
      </c>
      <c r="B62" s="146" t="s">
        <v>82</v>
      </c>
      <c r="C62" s="147"/>
      <c r="D62" s="147"/>
      <c r="E62" s="148"/>
      <c r="F62" s="68" t="s">
        <v>11</v>
      </c>
      <c r="G62" s="5">
        <v>1500</v>
      </c>
      <c r="H62" s="5">
        <f>G62*F10</f>
        <v>18000</v>
      </c>
      <c r="I62" s="5">
        <f>G62/E14</f>
        <v>0.13409259540688165</v>
      </c>
      <c r="J62" s="39"/>
    </row>
    <row r="63" spans="1:10" ht="12.75">
      <c r="A63" s="21" t="s">
        <v>178</v>
      </c>
      <c r="B63" s="146" t="s">
        <v>138</v>
      </c>
      <c r="C63" s="147"/>
      <c r="D63" s="147"/>
      <c r="E63" s="148"/>
      <c r="F63" s="68" t="s">
        <v>11</v>
      </c>
      <c r="G63" s="5">
        <v>400</v>
      </c>
      <c r="H63" s="5">
        <f>G63*F10</f>
        <v>4800</v>
      </c>
      <c r="I63" s="5">
        <f>G63/E14</f>
        <v>0.0357580254418351</v>
      </c>
      <c r="J63" s="39"/>
    </row>
    <row r="64" spans="1:10" ht="24.75" customHeight="1">
      <c r="A64" s="64" t="s">
        <v>193</v>
      </c>
      <c r="B64" s="152" t="s">
        <v>83</v>
      </c>
      <c r="C64" s="153"/>
      <c r="D64" s="153"/>
      <c r="E64" s="154"/>
      <c r="F64" s="67" t="s">
        <v>11</v>
      </c>
      <c r="G64" s="5">
        <v>1500</v>
      </c>
      <c r="H64" s="5">
        <f>G64*F10</f>
        <v>18000</v>
      </c>
      <c r="I64" s="5">
        <f>G64/E14</f>
        <v>0.13409259540688165</v>
      </c>
      <c r="J64" s="45"/>
    </row>
    <row r="65" spans="1:10" ht="27" customHeight="1">
      <c r="A65" s="64" t="s">
        <v>194</v>
      </c>
      <c r="B65" s="152" t="s">
        <v>84</v>
      </c>
      <c r="C65" s="153"/>
      <c r="D65" s="153"/>
      <c r="E65" s="154"/>
      <c r="F65" s="67" t="s">
        <v>11</v>
      </c>
      <c r="G65" s="5">
        <v>0</v>
      </c>
      <c r="H65" s="5">
        <f>G65*F10</f>
        <v>0</v>
      </c>
      <c r="I65" s="5">
        <f>G65/E14</f>
        <v>0</v>
      </c>
      <c r="J65" s="39"/>
    </row>
    <row r="66" spans="1:10" ht="26.25" customHeight="1">
      <c r="A66" s="64" t="s">
        <v>195</v>
      </c>
      <c r="B66" s="152" t="s">
        <v>85</v>
      </c>
      <c r="C66" s="153"/>
      <c r="D66" s="153"/>
      <c r="E66" s="154"/>
      <c r="F66" s="67" t="s">
        <v>11</v>
      </c>
      <c r="G66" s="5">
        <v>700</v>
      </c>
      <c r="H66" s="5">
        <f>G66*F10</f>
        <v>8400</v>
      </c>
      <c r="I66" s="5">
        <f>G66/E14</f>
        <v>0.06257654452321143</v>
      </c>
      <c r="J66" s="45"/>
    </row>
    <row r="67" spans="1:10" ht="12.75">
      <c r="A67" s="21" t="s">
        <v>196</v>
      </c>
      <c r="B67" s="152" t="s">
        <v>162</v>
      </c>
      <c r="C67" s="153"/>
      <c r="D67" s="153"/>
      <c r="E67" s="154"/>
      <c r="F67" s="68" t="s">
        <v>11</v>
      </c>
      <c r="G67" s="5">
        <v>1500</v>
      </c>
      <c r="H67" s="5">
        <f>G67*F10</f>
        <v>18000</v>
      </c>
      <c r="I67" s="5">
        <f>G67/E14</f>
        <v>0.13409259540688165</v>
      </c>
      <c r="J67" s="39"/>
    </row>
    <row r="68" spans="1:10" ht="12.75">
      <c r="A68" s="21" t="s">
        <v>197</v>
      </c>
      <c r="B68" s="152" t="s">
        <v>163</v>
      </c>
      <c r="C68" s="153"/>
      <c r="D68" s="153"/>
      <c r="E68" s="154"/>
      <c r="F68" s="68" t="s">
        <v>11</v>
      </c>
      <c r="G68" s="5">
        <v>1500</v>
      </c>
      <c r="H68" s="5">
        <f>G68*F10</f>
        <v>18000</v>
      </c>
      <c r="I68" s="5">
        <f>G68/E14</f>
        <v>0.13409259540688165</v>
      </c>
      <c r="J68" s="45"/>
    </row>
    <row r="69" spans="1:10" ht="12.75">
      <c r="A69" s="64" t="s">
        <v>198</v>
      </c>
      <c r="B69" s="152" t="s">
        <v>214</v>
      </c>
      <c r="C69" s="153"/>
      <c r="D69" s="153"/>
      <c r="E69" s="154"/>
      <c r="F69" s="68" t="s">
        <v>11</v>
      </c>
      <c r="G69" s="5">
        <v>700</v>
      </c>
      <c r="H69" s="5">
        <f>G69*F10</f>
        <v>8400</v>
      </c>
      <c r="I69" s="5">
        <f>G69/E14</f>
        <v>0.06257654452321143</v>
      </c>
      <c r="J69" s="45"/>
    </row>
    <row r="70" spans="1:10" ht="12.75">
      <c r="A70" s="21" t="s">
        <v>199</v>
      </c>
      <c r="B70" s="146" t="s">
        <v>231</v>
      </c>
      <c r="C70" s="147"/>
      <c r="D70" s="147"/>
      <c r="E70" s="148"/>
      <c r="F70" s="68" t="s">
        <v>11</v>
      </c>
      <c r="G70" s="5">
        <v>1586.21</v>
      </c>
      <c r="H70" s="5">
        <f>G70*F10</f>
        <v>19034.52</v>
      </c>
      <c r="I70" s="5">
        <v>0</v>
      </c>
      <c r="J70" s="39"/>
    </row>
    <row r="71" spans="1:10" ht="12.75">
      <c r="A71" s="21" t="s">
        <v>200</v>
      </c>
      <c r="B71" s="13" t="s">
        <v>116</v>
      </c>
      <c r="C71" s="14"/>
      <c r="D71" s="14"/>
      <c r="E71" s="6"/>
      <c r="F71" s="68" t="s">
        <v>11</v>
      </c>
      <c r="G71" s="5">
        <v>257</v>
      </c>
      <c r="H71" s="5">
        <f>G71*F10</f>
        <v>3084</v>
      </c>
      <c r="I71" s="5">
        <f>G71/E14</f>
        <v>0.022974531346379053</v>
      </c>
      <c r="J71" s="39"/>
    </row>
    <row r="72" spans="1:10" ht="12.75">
      <c r="A72" s="21" t="s">
        <v>201</v>
      </c>
      <c r="B72" s="13" t="s">
        <v>117</v>
      </c>
      <c r="C72" s="14"/>
      <c r="D72" s="14"/>
      <c r="E72" s="6"/>
      <c r="F72" s="68" t="s">
        <v>11</v>
      </c>
      <c r="G72" s="5">
        <v>100</v>
      </c>
      <c r="H72" s="5">
        <f>G72*F10</f>
        <v>1200</v>
      </c>
      <c r="I72" s="5">
        <f>G72/E14</f>
        <v>0.008939506360458776</v>
      </c>
      <c r="J72" s="39"/>
    </row>
    <row r="73" spans="1:10" ht="12.75">
      <c r="A73" s="21" t="s">
        <v>202</v>
      </c>
      <c r="B73" s="152" t="s">
        <v>118</v>
      </c>
      <c r="C73" s="153"/>
      <c r="D73" s="153"/>
      <c r="E73" s="154"/>
      <c r="F73" s="68" t="s">
        <v>11</v>
      </c>
      <c r="G73" s="5">
        <v>400</v>
      </c>
      <c r="H73" s="5">
        <f>G73*F10</f>
        <v>4800</v>
      </c>
      <c r="I73" s="5">
        <f>G73/E14</f>
        <v>0.0357580254418351</v>
      </c>
      <c r="J73" s="45"/>
    </row>
    <row r="74" spans="1:10" ht="12.75">
      <c r="A74" s="31" t="s">
        <v>179</v>
      </c>
      <c r="B74" s="155" t="s">
        <v>123</v>
      </c>
      <c r="C74" s="156"/>
      <c r="D74" s="156"/>
      <c r="E74" s="157"/>
      <c r="F74" s="7"/>
      <c r="G74" s="12">
        <v>0</v>
      </c>
      <c r="H74" s="12">
        <f>G74*F10</f>
        <v>0</v>
      </c>
      <c r="I74" s="12">
        <f>G74/E14</f>
        <v>0</v>
      </c>
      <c r="J74" s="39"/>
    </row>
    <row r="75" spans="1:10" ht="12.75">
      <c r="A75" s="64" t="s">
        <v>180</v>
      </c>
      <c r="B75" s="161" t="s">
        <v>124</v>
      </c>
      <c r="C75" s="162"/>
      <c r="D75" s="162"/>
      <c r="E75" s="163"/>
      <c r="F75" s="6"/>
      <c r="G75" s="5">
        <v>0</v>
      </c>
      <c r="H75" s="5">
        <v>0</v>
      </c>
      <c r="I75" s="5">
        <v>0</v>
      </c>
      <c r="J75" s="39"/>
    </row>
    <row r="76" spans="1:10" ht="12.75">
      <c r="A76" s="64" t="s">
        <v>203</v>
      </c>
      <c r="B76" s="161" t="s">
        <v>75</v>
      </c>
      <c r="C76" s="162"/>
      <c r="D76" s="162"/>
      <c r="E76" s="163"/>
      <c r="F76" s="6"/>
      <c r="G76" s="5">
        <v>0</v>
      </c>
      <c r="H76" s="5">
        <v>0</v>
      </c>
      <c r="I76" s="5">
        <v>0</v>
      </c>
      <c r="J76" s="39"/>
    </row>
    <row r="77" spans="1:10" ht="12.75">
      <c r="A77" s="64" t="s">
        <v>204</v>
      </c>
      <c r="B77" s="161" t="s">
        <v>185</v>
      </c>
      <c r="C77" s="162"/>
      <c r="D77" s="162"/>
      <c r="E77" s="163"/>
      <c r="F77" s="6"/>
      <c r="G77" s="5">
        <v>0</v>
      </c>
      <c r="H77" s="5">
        <v>0</v>
      </c>
      <c r="I77" s="5">
        <v>0</v>
      </c>
      <c r="J77" s="39"/>
    </row>
    <row r="78" spans="1:10" ht="12.75">
      <c r="A78" s="64" t="s">
        <v>205</v>
      </c>
      <c r="B78" s="152" t="s">
        <v>76</v>
      </c>
      <c r="C78" s="153"/>
      <c r="D78" s="153"/>
      <c r="E78" s="154"/>
      <c r="F78" s="6"/>
      <c r="G78" s="5">
        <v>0</v>
      </c>
      <c r="H78" s="5">
        <v>0</v>
      </c>
      <c r="I78" s="5">
        <v>0</v>
      </c>
      <c r="J78" s="38"/>
    </row>
    <row r="79" spans="1:10" ht="12.75">
      <c r="A79" s="64" t="s">
        <v>206</v>
      </c>
      <c r="B79" s="146" t="s">
        <v>220</v>
      </c>
      <c r="C79" s="147"/>
      <c r="D79" s="147"/>
      <c r="E79" s="148"/>
      <c r="F79" s="6"/>
      <c r="G79" s="5">
        <v>6000</v>
      </c>
      <c r="H79" s="5">
        <f>G79*F10</f>
        <v>72000</v>
      </c>
      <c r="I79" s="5">
        <f>G79/E14</f>
        <v>0.5363703816275266</v>
      </c>
      <c r="J79" s="38"/>
    </row>
    <row r="80" spans="1:10" ht="12.75">
      <c r="A80" s="64" t="s">
        <v>181</v>
      </c>
      <c r="B80" s="164" t="s">
        <v>122</v>
      </c>
      <c r="C80" s="165"/>
      <c r="D80" s="165"/>
      <c r="E80" s="166"/>
      <c r="F80" s="6"/>
      <c r="G80" s="5"/>
      <c r="H80" s="5"/>
      <c r="I80" s="5"/>
      <c r="J80" s="38"/>
    </row>
    <row r="81" spans="1:10" ht="12.75">
      <c r="A81" s="31"/>
      <c r="B81" s="140" t="s">
        <v>71</v>
      </c>
      <c r="C81" s="141"/>
      <c r="D81" s="141"/>
      <c r="E81" s="8"/>
      <c r="F81" s="7"/>
      <c r="G81" s="12"/>
      <c r="H81" s="12"/>
      <c r="I81" s="12"/>
      <c r="J81" s="38"/>
    </row>
    <row r="82" spans="1:10" ht="12.75">
      <c r="A82" s="64" t="s">
        <v>182</v>
      </c>
      <c r="B82" s="164" t="s">
        <v>215</v>
      </c>
      <c r="C82" s="165"/>
      <c r="D82" s="165"/>
      <c r="E82" s="166"/>
      <c r="F82" s="65" t="s">
        <v>6</v>
      </c>
      <c r="G82" s="12">
        <v>7830.41</v>
      </c>
      <c r="H82" s="12">
        <f>G82*5</f>
        <v>39152.05</v>
      </c>
      <c r="I82" s="12">
        <f>G82/E14</f>
        <v>0.7000000000000001</v>
      </c>
      <c r="J82" s="38"/>
    </row>
    <row r="83" spans="1:10" ht="12.75">
      <c r="A83" s="64"/>
      <c r="B83" s="146" t="s">
        <v>216</v>
      </c>
      <c r="C83" s="147"/>
      <c r="D83" s="147"/>
      <c r="E83" s="148"/>
      <c r="F83" s="6"/>
      <c r="G83" s="5">
        <f>G82+G79+G74+G73+G72+G71+G70+G69+G68+G67+G66+G65+G64+G63+G62+G61+G55+G54+G51+G44</f>
        <v>133563.10749999998</v>
      </c>
      <c r="H83" s="5">
        <f>H82+H74+H73+H72+H71+H70+H69+H68+H67+H66+H65+H64+H63+H62+H61+H55+H54+H51+H44</f>
        <v>1472444.4200000002</v>
      </c>
      <c r="I83" s="10"/>
      <c r="J83" s="36" t="s">
        <v>230</v>
      </c>
    </row>
    <row r="84" spans="1:10" ht="26.25" customHeight="1">
      <c r="A84" s="64" t="s">
        <v>207</v>
      </c>
      <c r="B84" s="167" t="s">
        <v>221</v>
      </c>
      <c r="C84" s="184"/>
      <c r="D84" s="184"/>
      <c r="E84" s="185"/>
      <c r="F84" s="6"/>
      <c r="G84" s="5"/>
      <c r="H84" s="5"/>
      <c r="I84" s="5"/>
      <c r="J84" s="46"/>
    </row>
    <row r="85" spans="1:10" ht="12.75">
      <c r="A85" s="64" t="s">
        <v>208</v>
      </c>
      <c r="B85" s="146" t="s">
        <v>93</v>
      </c>
      <c r="C85" s="147"/>
      <c r="D85" s="147"/>
      <c r="E85" s="148"/>
      <c r="F85" s="43"/>
      <c r="G85" s="5"/>
      <c r="H85" s="5"/>
      <c r="I85" s="5"/>
      <c r="J85" s="38"/>
    </row>
    <row r="86" spans="1:10" ht="13.5" thickBot="1">
      <c r="A86" s="64"/>
      <c r="B86" s="146"/>
      <c r="C86" s="147"/>
      <c r="D86" s="147"/>
      <c r="E86" s="148"/>
      <c r="F86" s="6"/>
      <c r="G86" s="85"/>
      <c r="H86" s="85"/>
      <c r="I86" s="5"/>
      <c r="J86" s="38"/>
    </row>
    <row r="87" spans="1:10" ht="13.5" thickBot="1">
      <c r="A87" s="21"/>
      <c r="B87" s="164" t="s">
        <v>210</v>
      </c>
      <c r="C87" s="165"/>
      <c r="D87" s="165"/>
      <c r="E87" s="166"/>
      <c r="F87" s="14"/>
      <c r="G87" s="95">
        <f>G25+G26+G38+G42</f>
        <v>185147.19944911826</v>
      </c>
      <c r="H87" s="95">
        <f>G87*F10</f>
        <v>2221766.393389419</v>
      </c>
      <c r="I87" s="92"/>
      <c r="J87" s="38"/>
    </row>
    <row r="88" spans="1:10" ht="12.75">
      <c r="A88" s="21"/>
      <c r="B88" s="168"/>
      <c r="C88" s="169"/>
      <c r="D88" s="169"/>
      <c r="E88" s="170"/>
      <c r="F88" s="6"/>
      <c r="G88" s="93"/>
      <c r="H88" s="93"/>
      <c r="I88" s="2"/>
      <c r="J88" s="38"/>
    </row>
    <row r="89" spans="1:10" ht="12.75">
      <c r="A89" s="21"/>
      <c r="B89" s="146" t="s">
        <v>127</v>
      </c>
      <c r="C89" s="147"/>
      <c r="D89" s="147"/>
      <c r="E89" s="148"/>
      <c r="F89" s="6"/>
      <c r="G89" s="2"/>
      <c r="H89" s="2"/>
      <c r="I89" s="2"/>
      <c r="J89" s="2"/>
    </row>
    <row r="90" spans="1:10" ht="12.75">
      <c r="A90" s="21"/>
      <c r="B90" s="146" t="s">
        <v>5</v>
      </c>
      <c r="C90" s="147"/>
      <c r="D90" s="147"/>
      <c r="E90" s="148"/>
      <c r="F90" s="63" t="s">
        <v>212</v>
      </c>
      <c r="G90" s="36" t="s">
        <v>14</v>
      </c>
      <c r="H90" s="27" t="s">
        <v>14</v>
      </c>
      <c r="I90" s="4">
        <v>843.59</v>
      </c>
      <c r="J90" s="36"/>
    </row>
    <row r="91" spans="1:10" ht="12.75">
      <c r="A91" s="21"/>
      <c r="B91" s="152" t="s">
        <v>9</v>
      </c>
      <c r="C91" s="153"/>
      <c r="D91" s="153"/>
      <c r="E91" s="154"/>
      <c r="F91" s="63" t="s">
        <v>8</v>
      </c>
      <c r="G91" s="36" t="s">
        <v>14</v>
      </c>
      <c r="H91" s="27" t="s">
        <v>14</v>
      </c>
      <c r="I91" s="4">
        <v>41.12</v>
      </c>
      <c r="J91" s="36"/>
    </row>
    <row r="92" spans="1:10" ht="12.75">
      <c r="A92" s="32"/>
      <c r="B92" s="142" t="s">
        <v>7</v>
      </c>
      <c r="C92" s="143"/>
      <c r="D92" s="143"/>
      <c r="E92" s="144"/>
      <c r="F92" s="63" t="s">
        <v>8</v>
      </c>
      <c r="G92" s="36" t="s">
        <v>14</v>
      </c>
      <c r="H92" s="27" t="s">
        <v>14</v>
      </c>
      <c r="I92" s="4">
        <v>7.38</v>
      </c>
      <c r="J92" s="36"/>
    </row>
    <row r="93" spans="1:10" ht="12.75">
      <c r="A93" s="21"/>
      <c r="B93" s="152" t="s">
        <v>128</v>
      </c>
      <c r="C93" s="153"/>
      <c r="D93" s="153"/>
      <c r="E93" s="154"/>
      <c r="F93" s="63" t="s">
        <v>8</v>
      </c>
      <c r="G93" s="36" t="s">
        <v>14</v>
      </c>
      <c r="H93" s="27" t="s">
        <v>14</v>
      </c>
      <c r="I93" s="4">
        <v>8.52</v>
      </c>
      <c r="J93" s="36"/>
    </row>
    <row r="94" spans="1:10" ht="12.75">
      <c r="A94" s="21"/>
      <c r="B94" s="152" t="s">
        <v>10</v>
      </c>
      <c r="C94" s="153"/>
      <c r="D94" s="153"/>
      <c r="E94" s="154"/>
      <c r="F94" s="63" t="s">
        <v>131</v>
      </c>
      <c r="G94" s="36" t="s">
        <v>14</v>
      </c>
      <c r="H94" s="27" t="s">
        <v>14</v>
      </c>
      <c r="I94" s="4">
        <v>0.68</v>
      </c>
      <c r="J94" s="36"/>
    </row>
    <row r="95" spans="1:10" ht="12.75">
      <c r="A95" s="21"/>
      <c r="B95" s="152" t="s">
        <v>129</v>
      </c>
      <c r="C95" s="153"/>
      <c r="D95" s="153"/>
      <c r="E95" s="154"/>
      <c r="F95" s="63" t="s">
        <v>6</v>
      </c>
      <c r="G95" s="2"/>
      <c r="H95" s="2"/>
      <c r="I95" s="24">
        <v>0.06</v>
      </c>
      <c r="J95" s="2"/>
    </row>
    <row r="96" spans="1:10" ht="12.75">
      <c r="A96" s="21"/>
      <c r="B96" s="146" t="s">
        <v>132</v>
      </c>
      <c r="C96" s="147"/>
      <c r="D96" s="147"/>
      <c r="E96" s="148"/>
      <c r="F96" s="63" t="s">
        <v>11</v>
      </c>
      <c r="G96" s="2"/>
      <c r="H96" s="2"/>
      <c r="I96" s="12">
        <v>2.7</v>
      </c>
      <c r="J96" s="2"/>
    </row>
    <row r="97" spans="1:10" ht="12.75">
      <c r="A97" s="32"/>
      <c r="B97" s="142" t="s">
        <v>130</v>
      </c>
      <c r="C97" s="156"/>
      <c r="D97" s="156"/>
      <c r="E97" s="157"/>
      <c r="F97" s="63" t="s">
        <v>11</v>
      </c>
      <c r="G97" s="2"/>
      <c r="H97" s="2"/>
      <c r="I97" s="25">
        <v>3.06</v>
      </c>
      <c r="J97" s="2"/>
    </row>
    <row r="98" spans="1:10" ht="26.25" customHeight="1">
      <c r="A98" s="32"/>
      <c r="B98" s="142" t="s">
        <v>133</v>
      </c>
      <c r="C98" s="143"/>
      <c r="D98" s="143"/>
      <c r="E98" s="144"/>
      <c r="F98" s="63" t="s">
        <v>6</v>
      </c>
      <c r="G98" s="2"/>
      <c r="H98" s="2"/>
      <c r="I98" s="4">
        <v>11.94</v>
      </c>
      <c r="J98" s="2"/>
    </row>
    <row r="99" spans="1:10" ht="12.75">
      <c r="A99" s="32"/>
      <c r="B99" s="142" t="s">
        <v>134</v>
      </c>
      <c r="C99" s="156"/>
      <c r="D99" s="156"/>
      <c r="E99" s="157"/>
      <c r="F99" s="63" t="s">
        <v>11</v>
      </c>
      <c r="G99" s="5"/>
      <c r="H99" s="5"/>
      <c r="I99" s="12">
        <v>2</v>
      </c>
      <c r="J99" s="2"/>
    </row>
    <row r="100" spans="1:10" ht="12.75">
      <c r="A100" s="32"/>
      <c r="B100" s="142" t="s">
        <v>135</v>
      </c>
      <c r="C100" s="156"/>
      <c r="D100" s="156"/>
      <c r="E100" s="157"/>
      <c r="F100" s="43"/>
      <c r="G100" s="26">
        <v>8000</v>
      </c>
      <c r="H100" s="26">
        <f>G100*F10</f>
        <v>96000</v>
      </c>
      <c r="I100" s="4"/>
      <c r="J100" s="56" t="s">
        <v>238</v>
      </c>
    </row>
    <row r="101" spans="1:10" ht="12.75">
      <c r="A101" s="32"/>
      <c r="B101" s="155" t="s">
        <v>210</v>
      </c>
      <c r="C101" s="156"/>
      <c r="D101" s="156"/>
      <c r="E101" s="157"/>
      <c r="F101" s="43"/>
      <c r="G101" s="2"/>
      <c r="H101" s="2"/>
      <c r="I101" s="4"/>
      <c r="J101" s="2"/>
    </row>
    <row r="102" spans="1:10" ht="12.75">
      <c r="A102" s="32"/>
      <c r="B102" s="155"/>
      <c r="C102" s="156"/>
      <c r="D102" s="156"/>
      <c r="E102" s="157"/>
      <c r="F102" s="43"/>
      <c r="G102" s="2"/>
      <c r="H102" s="2"/>
      <c r="I102" s="4"/>
      <c r="J102" s="2"/>
    </row>
  </sheetData>
  <sheetProtection/>
  <mergeCells count="100">
    <mergeCell ref="B100:E100"/>
    <mergeCell ref="B87:E87"/>
    <mergeCell ref="B91:E91"/>
    <mergeCell ref="B92:E92"/>
    <mergeCell ref="B101:E101"/>
    <mergeCell ref="B102:E102"/>
    <mergeCell ref="B93:E93"/>
    <mergeCell ref="B94:E94"/>
    <mergeCell ref="B95:E95"/>
    <mergeCell ref="B96:E96"/>
    <mergeCell ref="B88:E88"/>
    <mergeCell ref="B84:E84"/>
    <mergeCell ref="B85:E85"/>
    <mergeCell ref="B89:E89"/>
    <mergeCell ref="B90:E90"/>
    <mergeCell ref="B99:E99"/>
    <mergeCell ref="B97:E97"/>
    <mergeCell ref="B98:E98"/>
    <mergeCell ref="B81:D81"/>
    <mergeCell ref="B78:E78"/>
    <mergeCell ref="B79:E79"/>
    <mergeCell ref="B82:E82"/>
    <mergeCell ref="B83:E83"/>
    <mergeCell ref="B86:E86"/>
    <mergeCell ref="B75:E75"/>
    <mergeCell ref="B70:E70"/>
    <mergeCell ref="B73:E73"/>
    <mergeCell ref="B76:E76"/>
    <mergeCell ref="B77:E77"/>
    <mergeCell ref="B80:E80"/>
    <mergeCell ref="B67:E67"/>
    <mergeCell ref="B64:E64"/>
    <mergeCell ref="B65:E65"/>
    <mergeCell ref="B68:E68"/>
    <mergeCell ref="B69:E69"/>
    <mergeCell ref="B74:E74"/>
    <mergeCell ref="B57:E57"/>
    <mergeCell ref="B60:E60"/>
    <mergeCell ref="B61:E61"/>
    <mergeCell ref="B62:E62"/>
    <mergeCell ref="B63:E63"/>
    <mergeCell ref="B66:E66"/>
    <mergeCell ref="B51:E51"/>
    <mergeCell ref="B52:E52"/>
    <mergeCell ref="B53:E53"/>
    <mergeCell ref="B54:E54"/>
    <mergeCell ref="B55:E55"/>
    <mergeCell ref="B56:E56"/>
    <mergeCell ref="B43:D43"/>
    <mergeCell ref="B44:E44"/>
    <mergeCell ref="B45:D45"/>
    <mergeCell ref="B58:E58"/>
    <mergeCell ref="B59:E59"/>
    <mergeCell ref="B46:E46"/>
    <mergeCell ref="B47:E47"/>
    <mergeCell ref="B48:E48"/>
    <mergeCell ref="B49:E49"/>
    <mergeCell ref="B50:E50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D34"/>
    <mergeCell ref="B35:E35"/>
    <mergeCell ref="B36:E36"/>
    <mergeCell ref="B25:E25"/>
    <mergeCell ref="B26:E26"/>
    <mergeCell ref="B27:D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A14:D14"/>
    <mergeCell ref="A15:D15"/>
    <mergeCell ref="B16:E16"/>
    <mergeCell ref="B17:E17"/>
    <mergeCell ref="G17:H17"/>
    <mergeCell ref="B18:E18"/>
    <mergeCell ref="A12:G12"/>
    <mergeCell ref="A6:J6"/>
    <mergeCell ref="A7:D8"/>
    <mergeCell ref="E7:J7"/>
    <mergeCell ref="E8:J8"/>
    <mergeCell ref="E9:J9"/>
    <mergeCell ref="B2:I2"/>
    <mergeCell ref="A1:J1"/>
    <mergeCell ref="A4:J4"/>
    <mergeCell ref="A5:J5"/>
    <mergeCell ref="A10:D10"/>
    <mergeCell ref="A11:F1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22">
      <selection activeCell="E46" sqref="E46"/>
    </sheetView>
  </sheetViews>
  <sheetFormatPr defaultColWidth="9.00390625" defaultRowHeight="12.75"/>
  <cols>
    <col min="1" max="1" width="4.625" style="0" customWidth="1"/>
    <col min="5" max="5" width="17.875" style="0" customWidth="1"/>
    <col min="6" max="6" width="3.875" style="0" hidden="1" customWidth="1"/>
    <col min="7" max="7" width="17.00390625" style="0" customWidth="1"/>
    <col min="8" max="8" width="13.375" style="0" customWidth="1"/>
  </cols>
  <sheetData>
    <row r="1" spans="1:8" ht="12.75">
      <c r="A1" s="186" t="s">
        <v>222</v>
      </c>
      <c r="B1" s="186"/>
      <c r="C1" s="186"/>
      <c r="D1" s="186"/>
      <c r="E1" s="186"/>
      <c r="F1" s="186"/>
      <c r="G1" s="186"/>
      <c r="H1" s="186"/>
    </row>
    <row r="2" spans="1:8" ht="12.75">
      <c r="A2" s="186"/>
      <c r="B2" s="186"/>
      <c r="C2" s="186"/>
      <c r="D2" s="186"/>
      <c r="E2" s="186"/>
      <c r="F2" s="186"/>
      <c r="G2" s="186"/>
      <c r="H2" s="186"/>
    </row>
    <row r="3" spans="1:8" ht="60">
      <c r="A3" s="27" t="s">
        <v>4</v>
      </c>
      <c r="B3" s="146" t="s">
        <v>16</v>
      </c>
      <c r="C3" s="147"/>
      <c r="D3" s="147"/>
      <c r="E3" s="147"/>
      <c r="F3" s="148"/>
      <c r="G3" s="34" t="s">
        <v>17</v>
      </c>
      <c r="H3" s="73" t="s">
        <v>18</v>
      </c>
    </row>
    <row r="4" spans="1:8" ht="23.25" customHeight="1">
      <c r="A4" s="69">
        <v>1</v>
      </c>
      <c r="B4" s="155" t="s">
        <v>25</v>
      </c>
      <c r="C4" s="156"/>
      <c r="D4" s="156"/>
      <c r="E4" s="156"/>
      <c r="F4" s="157"/>
      <c r="G4" s="2" t="s">
        <v>19</v>
      </c>
      <c r="H4" s="2">
        <v>0.88</v>
      </c>
    </row>
    <row r="5" spans="1:8" ht="24.75" customHeight="1">
      <c r="A5" s="69">
        <v>2</v>
      </c>
      <c r="B5" s="155" t="s">
        <v>20</v>
      </c>
      <c r="C5" s="156"/>
      <c r="D5" s="156"/>
      <c r="E5" s="156"/>
      <c r="F5" s="157"/>
      <c r="G5" s="2" t="s">
        <v>19</v>
      </c>
      <c r="H5" s="2">
        <v>0.29</v>
      </c>
    </row>
    <row r="6" spans="1:8" ht="12.75">
      <c r="A6" s="69">
        <v>3</v>
      </c>
      <c r="B6" s="164" t="s">
        <v>21</v>
      </c>
      <c r="C6" s="165"/>
      <c r="D6" s="165"/>
      <c r="E6" s="165"/>
      <c r="F6" s="166"/>
      <c r="G6" s="2"/>
      <c r="H6" s="2"/>
    </row>
    <row r="7" spans="1:8" ht="26.25" customHeight="1">
      <c r="A7" s="70">
        <v>3.1</v>
      </c>
      <c r="B7" s="152" t="s">
        <v>22</v>
      </c>
      <c r="C7" s="153"/>
      <c r="D7" s="153"/>
      <c r="E7" s="153"/>
      <c r="F7" s="154"/>
      <c r="G7" s="3" t="s">
        <v>23</v>
      </c>
      <c r="H7" s="2">
        <v>0.62</v>
      </c>
    </row>
    <row r="8" spans="1:8" ht="12.75" customHeight="1">
      <c r="A8" s="70">
        <v>3.2</v>
      </c>
      <c r="B8" s="152" t="s">
        <v>24</v>
      </c>
      <c r="C8" s="153"/>
      <c r="D8" s="153"/>
      <c r="E8" s="153"/>
      <c r="F8" s="154"/>
      <c r="G8" s="2"/>
      <c r="H8" s="2">
        <v>0</v>
      </c>
    </row>
    <row r="9" spans="1:8" ht="12.75">
      <c r="A9" s="69">
        <v>4</v>
      </c>
      <c r="B9" s="164" t="s">
        <v>26</v>
      </c>
      <c r="C9" s="165"/>
      <c r="D9" s="165"/>
      <c r="E9" s="165"/>
      <c r="F9" s="166"/>
      <c r="G9" s="2"/>
      <c r="H9" s="2"/>
    </row>
    <row r="10" spans="1:8" ht="12.75" customHeight="1">
      <c r="A10" s="70">
        <v>4.1</v>
      </c>
      <c r="B10" s="152" t="s">
        <v>27</v>
      </c>
      <c r="C10" s="153"/>
      <c r="D10" s="153"/>
      <c r="E10" s="153"/>
      <c r="F10" s="154"/>
      <c r="G10" s="2" t="s">
        <v>28</v>
      </c>
      <c r="H10" s="2"/>
    </row>
    <row r="11" spans="1:8" ht="13.5" customHeight="1">
      <c r="A11" s="70">
        <v>4.2</v>
      </c>
      <c r="B11" s="152" t="s">
        <v>29</v>
      </c>
      <c r="C11" s="153"/>
      <c r="D11" s="153"/>
      <c r="E11" s="153"/>
      <c r="F11" s="154"/>
      <c r="G11" s="2" t="s">
        <v>28</v>
      </c>
      <c r="H11" s="2"/>
    </row>
    <row r="12" spans="1:8" ht="25.5">
      <c r="A12" s="70">
        <v>4.3</v>
      </c>
      <c r="B12" s="161" t="s">
        <v>30</v>
      </c>
      <c r="C12" s="162"/>
      <c r="D12" s="162"/>
      <c r="E12" s="162"/>
      <c r="F12" s="163"/>
      <c r="G12" s="3" t="s">
        <v>31</v>
      </c>
      <c r="H12" s="2"/>
    </row>
    <row r="13" spans="1:8" ht="25.5">
      <c r="A13" s="70">
        <v>4.4</v>
      </c>
      <c r="B13" s="168" t="s">
        <v>32</v>
      </c>
      <c r="C13" s="169"/>
      <c r="D13" s="169"/>
      <c r="E13" s="169"/>
      <c r="F13" s="170"/>
      <c r="G13" s="3" t="s">
        <v>31</v>
      </c>
      <c r="H13" s="2"/>
    </row>
    <row r="14" spans="1:8" ht="12.75">
      <c r="A14" s="70">
        <v>4.5</v>
      </c>
      <c r="B14" s="146" t="s">
        <v>33</v>
      </c>
      <c r="C14" s="147"/>
      <c r="D14" s="147"/>
      <c r="E14" s="147"/>
      <c r="F14" s="148"/>
      <c r="G14" s="2"/>
      <c r="H14" s="2"/>
    </row>
    <row r="15" spans="1:8" ht="12.75">
      <c r="A15" s="69">
        <v>5</v>
      </c>
      <c r="B15" s="164" t="s">
        <v>34</v>
      </c>
      <c r="C15" s="165"/>
      <c r="D15" s="165"/>
      <c r="E15" s="165"/>
      <c r="F15" s="166"/>
      <c r="G15" s="2"/>
      <c r="H15" s="2"/>
    </row>
    <row r="16" spans="1:8" ht="27" customHeight="1">
      <c r="A16" s="70">
        <v>5.1</v>
      </c>
      <c r="B16" s="152" t="s">
        <v>35</v>
      </c>
      <c r="C16" s="153"/>
      <c r="D16" s="153"/>
      <c r="E16" s="153"/>
      <c r="F16" s="154"/>
      <c r="G16" s="2"/>
      <c r="H16" s="2">
        <v>0.15</v>
      </c>
    </row>
    <row r="17" spans="1:8" ht="25.5" customHeight="1">
      <c r="A17" s="70">
        <v>5.2</v>
      </c>
      <c r="B17" s="152" t="s">
        <v>36</v>
      </c>
      <c r="C17" s="153"/>
      <c r="D17" s="153"/>
      <c r="E17" s="153"/>
      <c r="F17" s="154"/>
      <c r="G17" s="2"/>
      <c r="H17" s="2"/>
    </row>
    <row r="18" spans="1:8" ht="13.5" customHeight="1">
      <c r="A18" s="70">
        <v>5.3</v>
      </c>
      <c r="B18" s="152" t="s">
        <v>37</v>
      </c>
      <c r="C18" s="153"/>
      <c r="D18" s="153"/>
      <c r="E18" s="153"/>
      <c r="F18" s="154"/>
      <c r="G18" s="2" t="s">
        <v>38</v>
      </c>
      <c r="H18" s="2"/>
    </row>
    <row r="19" spans="1:8" ht="12.75">
      <c r="A19" s="70">
        <v>5.4</v>
      </c>
      <c r="B19" s="146" t="s">
        <v>39</v>
      </c>
      <c r="C19" s="147"/>
      <c r="D19" s="147"/>
      <c r="E19" s="147"/>
      <c r="F19" s="148"/>
      <c r="G19" s="2"/>
      <c r="H19" s="2"/>
    </row>
    <row r="20" spans="1:8" ht="26.25" customHeight="1">
      <c r="A20" s="70">
        <v>5.5</v>
      </c>
      <c r="B20" s="161" t="s">
        <v>40</v>
      </c>
      <c r="C20" s="162"/>
      <c r="D20" s="162"/>
      <c r="E20" s="162"/>
      <c r="F20" s="163"/>
      <c r="G20" s="3" t="s">
        <v>41</v>
      </c>
      <c r="H20" s="2"/>
    </row>
    <row r="21" spans="1:8" ht="25.5" customHeight="1">
      <c r="A21" s="70">
        <v>5.6</v>
      </c>
      <c r="B21" s="152" t="s">
        <v>42</v>
      </c>
      <c r="C21" s="153"/>
      <c r="D21" s="153"/>
      <c r="E21" s="153"/>
      <c r="F21" s="154"/>
      <c r="G21" s="3" t="s">
        <v>41</v>
      </c>
      <c r="H21" s="2"/>
    </row>
    <row r="22" spans="1:8" ht="12.75" customHeight="1">
      <c r="A22" s="70">
        <v>5.7</v>
      </c>
      <c r="B22" s="161" t="s">
        <v>43</v>
      </c>
      <c r="C22" s="162"/>
      <c r="D22" s="162"/>
      <c r="E22" s="162"/>
      <c r="F22" s="163"/>
      <c r="G22" s="2" t="s">
        <v>44</v>
      </c>
      <c r="H22" s="2"/>
    </row>
    <row r="23" spans="1:8" ht="12.75">
      <c r="A23" s="69">
        <v>6</v>
      </c>
      <c r="B23" s="164" t="s">
        <v>45</v>
      </c>
      <c r="C23" s="165"/>
      <c r="D23" s="165"/>
      <c r="E23" s="165"/>
      <c r="F23" s="166"/>
      <c r="G23" s="2"/>
      <c r="H23" s="2"/>
    </row>
    <row r="24" spans="1:8" ht="12.75">
      <c r="A24" s="70">
        <v>6.1</v>
      </c>
      <c r="B24" s="146" t="s">
        <v>46</v>
      </c>
      <c r="C24" s="147"/>
      <c r="D24" s="147"/>
      <c r="E24" s="147"/>
      <c r="F24" s="148"/>
      <c r="G24" s="2" t="s">
        <v>90</v>
      </c>
      <c r="H24" s="2">
        <v>0.55</v>
      </c>
    </row>
    <row r="25" spans="1:8" ht="12.75">
      <c r="A25" s="70">
        <v>6.2</v>
      </c>
      <c r="B25" s="146" t="s">
        <v>47</v>
      </c>
      <c r="C25" s="147"/>
      <c r="D25" s="147"/>
      <c r="E25" s="147"/>
      <c r="F25" s="148"/>
      <c r="G25" s="70" t="s">
        <v>48</v>
      </c>
      <c r="H25" s="2">
        <v>0.17</v>
      </c>
    </row>
    <row r="26" spans="1:8" ht="25.5" customHeight="1">
      <c r="A26" s="70">
        <v>6.3</v>
      </c>
      <c r="B26" s="152" t="s">
        <v>49</v>
      </c>
      <c r="C26" s="153"/>
      <c r="D26" s="153"/>
      <c r="E26" s="153"/>
      <c r="F26" s="154"/>
      <c r="G26" s="2"/>
      <c r="H26" s="2"/>
    </row>
    <row r="27" spans="1:8" ht="12.75">
      <c r="A27" s="70">
        <v>6.4</v>
      </c>
      <c r="B27" s="146" t="s">
        <v>50</v>
      </c>
      <c r="C27" s="147"/>
      <c r="D27" s="147"/>
      <c r="E27" s="147"/>
      <c r="F27" s="148"/>
      <c r="G27" s="2" t="s">
        <v>51</v>
      </c>
      <c r="H27" s="2">
        <v>0.45</v>
      </c>
    </row>
    <row r="28" spans="1:8" ht="12.75">
      <c r="A28" s="70">
        <v>6.5</v>
      </c>
      <c r="B28" s="146" t="s">
        <v>52</v>
      </c>
      <c r="C28" s="147"/>
      <c r="D28" s="147"/>
      <c r="E28" s="147"/>
      <c r="F28" s="148"/>
      <c r="G28" s="2" t="s">
        <v>51</v>
      </c>
      <c r="H28" s="2">
        <v>0.08</v>
      </c>
    </row>
    <row r="29" spans="1:8" ht="25.5">
      <c r="A29" s="70">
        <v>6.6</v>
      </c>
      <c r="B29" s="168" t="s">
        <v>53</v>
      </c>
      <c r="C29" s="169"/>
      <c r="D29" s="169"/>
      <c r="E29" s="169"/>
      <c r="F29" s="170"/>
      <c r="G29" s="3" t="s">
        <v>54</v>
      </c>
      <c r="H29" s="2">
        <v>0.16</v>
      </c>
    </row>
    <row r="30" spans="1:8" ht="13.5" customHeight="1">
      <c r="A30" s="70">
        <v>6.7</v>
      </c>
      <c r="B30" s="146" t="s">
        <v>55</v>
      </c>
      <c r="C30" s="147"/>
      <c r="D30" s="147"/>
      <c r="E30" s="147"/>
      <c r="F30" s="148"/>
      <c r="G30" s="2" t="s">
        <v>51</v>
      </c>
      <c r="H30" s="2">
        <v>0.08</v>
      </c>
    </row>
    <row r="31" spans="1:8" ht="25.5">
      <c r="A31" s="70">
        <v>6.8</v>
      </c>
      <c r="B31" s="168" t="s">
        <v>56</v>
      </c>
      <c r="C31" s="169"/>
      <c r="D31" s="169"/>
      <c r="E31" s="169"/>
      <c r="F31" s="170"/>
      <c r="G31" s="3" t="s">
        <v>54</v>
      </c>
      <c r="H31" s="2">
        <v>0.03</v>
      </c>
    </row>
    <row r="32" spans="1:8" ht="12.75">
      <c r="A32" s="70">
        <v>6.9</v>
      </c>
      <c r="B32" s="146" t="s">
        <v>57</v>
      </c>
      <c r="C32" s="147"/>
      <c r="D32" s="147"/>
      <c r="E32" s="147"/>
      <c r="F32" s="148"/>
      <c r="G32" s="2" t="s">
        <v>28</v>
      </c>
      <c r="H32" s="2"/>
    </row>
    <row r="33" spans="1:8" ht="12.75">
      <c r="A33" s="64">
        <v>6.1</v>
      </c>
      <c r="B33" s="146" t="s">
        <v>58</v>
      </c>
      <c r="C33" s="147"/>
      <c r="D33" s="147"/>
      <c r="E33" s="147"/>
      <c r="F33" s="148"/>
      <c r="G33" s="2" t="s">
        <v>51</v>
      </c>
      <c r="H33" s="2">
        <v>0.07</v>
      </c>
    </row>
    <row r="34" spans="1:8" ht="12.75">
      <c r="A34" s="70">
        <v>6.11</v>
      </c>
      <c r="B34" s="146" t="s">
        <v>59</v>
      </c>
      <c r="C34" s="147"/>
      <c r="D34" s="147"/>
      <c r="E34" s="147"/>
      <c r="F34" s="148"/>
      <c r="G34" s="2" t="s">
        <v>60</v>
      </c>
      <c r="H34" s="2">
        <v>0.03</v>
      </c>
    </row>
    <row r="35" spans="1:8" ht="12.75">
      <c r="A35" s="70">
        <v>6.12</v>
      </c>
      <c r="B35" s="146" t="s">
        <v>61</v>
      </c>
      <c r="C35" s="147"/>
      <c r="D35" s="147"/>
      <c r="E35" s="147"/>
      <c r="F35" s="148"/>
      <c r="G35" s="2" t="s">
        <v>28</v>
      </c>
      <c r="H35" s="2">
        <v>0.01</v>
      </c>
    </row>
    <row r="36" spans="1:8" ht="12.75">
      <c r="A36" s="70">
        <v>6.13</v>
      </c>
      <c r="B36" s="146" t="s">
        <v>62</v>
      </c>
      <c r="C36" s="147"/>
      <c r="D36" s="147"/>
      <c r="E36" s="147"/>
      <c r="F36" s="148"/>
      <c r="G36" s="2" t="s">
        <v>44</v>
      </c>
      <c r="H36" s="2"/>
    </row>
    <row r="37" spans="1:8" ht="26.25" customHeight="1">
      <c r="A37" s="69" t="s">
        <v>63</v>
      </c>
      <c r="B37" s="155" t="s">
        <v>64</v>
      </c>
      <c r="C37" s="156"/>
      <c r="D37" s="156"/>
      <c r="E37" s="156"/>
      <c r="F37" s="157"/>
      <c r="G37" s="2"/>
      <c r="H37" s="2"/>
    </row>
    <row r="38" spans="1:8" ht="12.75">
      <c r="A38" s="69"/>
      <c r="B38" s="164" t="s">
        <v>65</v>
      </c>
      <c r="C38" s="165"/>
      <c r="D38" s="165"/>
      <c r="E38" s="165"/>
      <c r="F38" s="166"/>
      <c r="G38" s="4"/>
      <c r="H38" s="4">
        <f>SUM(H4:H37)</f>
        <v>3.57</v>
      </c>
    </row>
    <row r="39" spans="1:8" ht="12.75">
      <c r="A39" s="70"/>
      <c r="B39" s="146"/>
      <c r="C39" s="147"/>
      <c r="D39" s="147"/>
      <c r="E39" s="147"/>
      <c r="F39" s="148"/>
      <c r="G39" s="2"/>
      <c r="H39" s="2"/>
    </row>
    <row r="40" spans="1:8" ht="12.75">
      <c r="A40" s="70"/>
      <c r="B40" s="146"/>
      <c r="C40" s="147"/>
      <c r="D40" s="147"/>
      <c r="E40" s="147"/>
      <c r="F40" s="148"/>
      <c r="G40" s="2"/>
      <c r="H40" s="2">
        <v>11186.3</v>
      </c>
    </row>
    <row r="41" spans="1:8" ht="12.75">
      <c r="A41" s="70"/>
      <c r="B41" s="146"/>
      <c r="C41" s="147"/>
      <c r="D41" s="147"/>
      <c r="E41" s="147"/>
      <c r="F41" s="148"/>
      <c r="G41" s="2"/>
      <c r="H41" s="5">
        <f>H38*H40</f>
        <v>39935.09099999999</v>
      </c>
    </row>
  </sheetData>
  <sheetProtection/>
  <mergeCells count="40">
    <mergeCell ref="B11:F11"/>
    <mergeCell ref="B7:F7"/>
    <mergeCell ref="B8:F8"/>
    <mergeCell ref="B9:F9"/>
    <mergeCell ref="B10:F10"/>
    <mergeCell ref="A1:H2"/>
    <mergeCell ref="B3:F3"/>
    <mergeCell ref="B4:F4"/>
    <mergeCell ref="B5:F5"/>
    <mergeCell ref="B6:F6"/>
    <mergeCell ref="B15:F15"/>
    <mergeCell ref="B16:F16"/>
    <mergeCell ref="B17:F17"/>
    <mergeCell ref="B18:F18"/>
    <mergeCell ref="B12:F12"/>
    <mergeCell ref="B13:F13"/>
    <mergeCell ref="B14:F14"/>
    <mergeCell ref="B23:F23"/>
    <mergeCell ref="B24:F24"/>
    <mergeCell ref="B25:F25"/>
    <mergeCell ref="B26:F26"/>
    <mergeCell ref="B19:F19"/>
    <mergeCell ref="B20:F20"/>
    <mergeCell ref="B21:F21"/>
    <mergeCell ref="B22:F22"/>
    <mergeCell ref="B31:F31"/>
    <mergeCell ref="B32:F32"/>
    <mergeCell ref="B33:F33"/>
    <mergeCell ref="B34:F34"/>
    <mergeCell ref="B27:F27"/>
    <mergeCell ref="B28:F28"/>
    <mergeCell ref="B29:F29"/>
    <mergeCell ref="B30:F30"/>
    <mergeCell ref="B39:F39"/>
    <mergeCell ref="B40:F40"/>
    <mergeCell ref="B41:F41"/>
    <mergeCell ref="B35:F35"/>
    <mergeCell ref="B36:F36"/>
    <mergeCell ref="B37:F37"/>
    <mergeCell ref="B38:F3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3">
      <selection activeCell="K14" sqref="K14:K15"/>
    </sheetView>
  </sheetViews>
  <sheetFormatPr defaultColWidth="9.00390625" defaultRowHeight="12.75"/>
  <cols>
    <col min="1" max="1" width="7.25390625" style="0" customWidth="1"/>
    <col min="2" max="2" width="9.125" style="0" customWidth="1"/>
    <col min="4" max="4" width="10.25390625" style="0" customWidth="1"/>
    <col min="5" max="5" width="10.625" style="0" customWidth="1"/>
    <col min="6" max="6" width="6.25390625" style="0" customWidth="1"/>
    <col min="7" max="7" width="11.375" style="0" customWidth="1"/>
    <col min="8" max="8" width="12.125" style="0" customWidth="1"/>
    <col min="9" max="9" width="11.625" style="0" bestFit="1" customWidth="1"/>
    <col min="10" max="10" width="22.375" style="0" customWidth="1"/>
  </cols>
  <sheetData>
    <row r="1" spans="1:10" ht="12.75">
      <c r="A1" s="178" t="s">
        <v>244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.75">
      <c r="A2" s="178" t="s">
        <v>290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3:4" ht="12.75">
      <c r="C3" s="9"/>
      <c r="D3" s="9"/>
    </row>
    <row r="4" spans="1:10" ht="12.75">
      <c r="A4" s="171" t="s">
        <v>67</v>
      </c>
      <c r="B4" s="171"/>
      <c r="C4" s="171"/>
      <c r="D4" s="171"/>
      <c r="E4" s="172" t="s">
        <v>167</v>
      </c>
      <c r="F4" s="172"/>
      <c r="G4" s="172"/>
      <c r="H4" s="172"/>
      <c r="I4" s="172"/>
      <c r="J4" s="172"/>
    </row>
    <row r="5" spans="1:10" ht="12.75">
      <c r="A5" s="171"/>
      <c r="B5" s="171"/>
      <c r="C5" s="171"/>
      <c r="D5" s="171"/>
      <c r="E5" s="172" t="s">
        <v>168</v>
      </c>
      <c r="F5" s="172"/>
      <c r="G5" s="172"/>
      <c r="H5" s="172"/>
      <c r="I5" s="172"/>
      <c r="J5" s="172"/>
    </row>
    <row r="6" spans="5:10" ht="12.75">
      <c r="E6" s="173" t="s">
        <v>169</v>
      </c>
      <c r="F6" s="173"/>
      <c r="G6" s="173"/>
      <c r="H6" s="173"/>
      <c r="I6" s="173"/>
      <c r="J6" s="173"/>
    </row>
    <row r="7" spans="1:6" ht="12.75">
      <c r="A7" s="136" t="s">
        <v>232</v>
      </c>
      <c r="B7" s="136"/>
      <c r="C7" s="136"/>
      <c r="D7" s="136"/>
      <c r="E7" s="54" t="s">
        <v>183</v>
      </c>
      <c r="F7" s="36">
        <v>12</v>
      </c>
    </row>
    <row r="8" spans="1:6" ht="12.75">
      <c r="A8" s="136" t="s">
        <v>1</v>
      </c>
      <c r="B8" s="136"/>
      <c r="C8" s="136"/>
      <c r="D8" s="136"/>
      <c r="E8" s="136"/>
      <c r="F8" s="136"/>
    </row>
    <row r="9" spans="1:7" ht="12.75">
      <c r="A9" s="136" t="s">
        <v>218</v>
      </c>
      <c r="B9" s="136"/>
      <c r="C9" s="136"/>
      <c r="D9" s="136"/>
      <c r="E9" s="136"/>
      <c r="F9" s="136"/>
      <c r="G9" s="136"/>
    </row>
    <row r="10" ht="12.75">
      <c r="A10" t="s">
        <v>2</v>
      </c>
    </row>
    <row r="11" spans="1:8" ht="12.75">
      <c r="A11" s="136" t="s">
        <v>164</v>
      </c>
      <c r="B11" s="136"/>
      <c r="C11" s="136"/>
      <c r="D11" s="136"/>
      <c r="E11" s="55">
        <v>11186.3</v>
      </c>
      <c r="F11" s="1"/>
      <c r="G11" s="54" t="s">
        <v>213</v>
      </c>
      <c r="H11" s="55">
        <v>1433.3</v>
      </c>
    </row>
    <row r="12" spans="1:8" ht="12.75">
      <c r="A12" s="145" t="s">
        <v>165</v>
      </c>
      <c r="B12" s="145"/>
      <c r="C12" s="145"/>
      <c r="D12" s="145"/>
      <c r="E12" s="55">
        <v>9326.9</v>
      </c>
      <c r="G12" s="71" t="s">
        <v>219</v>
      </c>
      <c r="H12" s="72">
        <v>9753</v>
      </c>
    </row>
    <row r="13" spans="1:10" ht="51">
      <c r="A13" s="20" t="s">
        <v>4</v>
      </c>
      <c r="B13" s="146" t="s">
        <v>68</v>
      </c>
      <c r="C13" s="147"/>
      <c r="D13" s="147"/>
      <c r="E13" s="148"/>
      <c r="F13" s="33" t="s">
        <v>69</v>
      </c>
      <c r="G13" s="34" t="s">
        <v>187</v>
      </c>
      <c r="H13" s="34" t="s">
        <v>186</v>
      </c>
      <c r="I13" s="34" t="s">
        <v>166</v>
      </c>
      <c r="J13" s="35" t="s">
        <v>225</v>
      </c>
    </row>
    <row r="14" spans="1:11" ht="12.75">
      <c r="A14" s="224" t="s">
        <v>70</v>
      </c>
      <c r="B14" s="216" t="s">
        <v>233</v>
      </c>
      <c r="C14" s="217"/>
      <c r="D14" s="217"/>
      <c r="E14" s="218"/>
      <c r="F14" s="222" t="s">
        <v>11</v>
      </c>
      <c r="G14" s="2"/>
      <c r="H14" s="2"/>
      <c r="I14" s="104">
        <f>I17+I28+I31+I32+I57+I58</f>
        <v>15.599776660599911</v>
      </c>
      <c r="J14" s="36" t="s">
        <v>251</v>
      </c>
      <c r="K14" s="110"/>
    </row>
    <row r="15" spans="1:11" ht="12.75">
      <c r="A15" s="225"/>
      <c r="B15" s="219"/>
      <c r="C15" s="220"/>
      <c r="D15" s="220"/>
      <c r="E15" s="221"/>
      <c r="F15" s="223"/>
      <c r="G15" s="2"/>
      <c r="H15" s="2"/>
      <c r="I15" s="103">
        <f>I22+I28+I31+I32+I57+I58</f>
        <v>13.998814393420364</v>
      </c>
      <c r="J15" s="36" t="s">
        <v>250</v>
      </c>
      <c r="K15" s="110"/>
    </row>
    <row r="16" spans="1:10" ht="12.75">
      <c r="A16" s="4" t="s">
        <v>139</v>
      </c>
      <c r="B16" s="226" t="s">
        <v>245</v>
      </c>
      <c r="C16" s="226"/>
      <c r="D16" s="226"/>
      <c r="E16" s="226"/>
      <c r="F16" s="2"/>
      <c r="G16" s="2"/>
      <c r="H16" s="2"/>
      <c r="I16" s="2"/>
      <c r="J16" s="2"/>
    </row>
    <row r="17" spans="1:10" ht="12.75">
      <c r="A17" s="106" t="s">
        <v>246</v>
      </c>
      <c r="B17" s="187" t="s">
        <v>108</v>
      </c>
      <c r="C17" s="188"/>
      <c r="D17" s="188"/>
      <c r="E17" s="189"/>
      <c r="F17" s="109" t="s">
        <v>11</v>
      </c>
      <c r="G17" s="25">
        <f>G19+G20+G21</f>
        <v>3880.8691666666664</v>
      </c>
      <c r="H17" s="105">
        <f>G17*F7</f>
        <v>46570.42999999999</v>
      </c>
      <c r="I17" s="107">
        <f>I19+I20+I21</f>
        <v>2.7076461080490244</v>
      </c>
      <c r="J17" s="108" t="s">
        <v>213</v>
      </c>
    </row>
    <row r="18" spans="1:10" ht="12.75">
      <c r="A18" s="32"/>
      <c r="B18" s="140" t="s">
        <v>71</v>
      </c>
      <c r="C18" s="141"/>
      <c r="D18" s="141"/>
      <c r="E18" s="8"/>
      <c r="F18" s="7"/>
      <c r="G18" s="82"/>
      <c r="H18" s="24"/>
      <c r="I18" s="24"/>
      <c r="J18" s="38"/>
    </row>
    <row r="19" spans="1:10" ht="12.75">
      <c r="A19" s="30" t="s">
        <v>249</v>
      </c>
      <c r="B19" s="142" t="s">
        <v>109</v>
      </c>
      <c r="C19" s="143"/>
      <c r="D19" s="143"/>
      <c r="E19" s="144"/>
      <c r="F19" s="65" t="s">
        <v>11</v>
      </c>
      <c r="G19" s="41">
        <v>2121.05</v>
      </c>
      <c r="H19" s="41">
        <f>G19*F7</f>
        <v>25452.600000000002</v>
      </c>
      <c r="I19" s="41">
        <f>G19/H11</f>
        <v>1.4798367403893116</v>
      </c>
      <c r="J19" s="38"/>
    </row>
    <row r="20" spans="1:10" ht="12.75">
      <c r="A20" s="30" t="s">
        <v>247</v>
      </c>
      <c r="B20" s="142" t="s">
        <v>104</v>
      </c>
      <c r="C20" s="143"/>
      <c r="D20" s="143"/>
      <c r="E20" s="144"/>
      <c r="F20" s="65" t="s">
        <v>11</v>
      </c>
      <c r="G20" s="40">
        <v>178.47</v>
      </c>
      <c r="H20" s="42">
        <f>G20*F7</f>
        <v>2141.64</v>
      </c>
      <c r="I20" s="41">
        <f>G20/H11</f>
        <v>0.12451684922905185</v>
      </c>
      <c r="J20" s="38"/>
    </row>
    <row r="21" spans="1:10" ht="12.75">
      <c r="A21" s="30" t="s">
        <v>248</v>
      </c>
      <c r="B21" s="142" t="s">
        <v>102</v>
      </c>
      <c r="C21" s="143"/>
      <c r="D21" s="143"/>
      <c r="E21" s="144"/>
      <c r="F21" s="65" t="s">
        <v>11</v>
      </c>
      <c r="G21" s="41">
        <f>H21/F7</f>
        <v>1581.3491666666666</v>
      </c>
      <c r="H21" s="42">
        <v>18976.19</v>
      </c>
      <c r="I21" s="41">
        <f>G21/H11</f>
        <v>1.1032925184306612</v>
      </c>
      <c r="J21" s="38"/>
    </row>
    <row r="22" spans="1:10" ht="12.75">
      <c r="A22" s="21" t="s">
        <v>253</v>
      </c>
      <c r="B22" s="190" t="s">
        <v>110</v>
      </c>
      <c r="C22" s="191"/>
      <c r="D22" s="191"/>
      <c r="E22" s="192"/>
      <c r="F22" s="65" t="s">
        <v>11</v>
      </c>
      <c r="G22" s="12">
        <f>G24+G25+G26</f>
        <v>10793.487500000001</v>
      </c>
      <c r="H22" s="12">
        <f>G22*F7</f>
        <v>129521.85</v>
      </c>
      <c r="I22" s="103">
        <f>I24+I25+I26+I27</f>
        <v>1.1066838408694761</v>
      </c>
      <c r="J22" s="27" t="s">
        <v>219</v>
      </c>
    </row>
    <row r="23" spans="1:10" ht="12.75">
      <c r="A23" s="32"/>
      <c r="B23" s="140" t="s">
        <v>71</v>
      </c>
      <c r="C23" s="141"/>
      <c r="D23" s="141"/>
      <c r="E23" s="8"/>
      <c r="F23" s="7"/>
      <c r="G23" s="12"/>
      <c r="H23" s="12"/>
      <c r="I23" s="12"/>
      <c r="J23" s="38"/>
    </row>
    <row r="24" spans="1:10" ht="12.75">
      <c r="A24" s="30" t="s">
        <v>254</v>
      </c>
      <c r="B24" s="142" t="s">
        <v>252</v>
      </c>
      <c r="C24" s="143"/>
      <c r="D24" s="143"/>
      <c r="E24" s="144"/>
      <c r="F24" s="66" t="s">
        <v>11</v>
      </c>
      <c r="G24" s="26">
        <v>9151.31</v>
      </c>
      <c r="H24" s="26">
        <f>G24*F7</f>
        <v>109815.72</v>
      </c>
      <c r="I24" s="26">
        <f>G24/H12</f>
        <v>0.9383071875320413</v>
      </c>
      <c r="J24" s="38"/>
    </row>
    <row r="25" spans="1:10" ht="12.75">
      <c r="A25" s="30" t="s">
        <v>255</v>
      </c>
      <c r="B25" s="142" t="s">
        <v>103</v>
      </c>
      <c r="C25" s="143"/>
      <c r="D25" s="143"/>
      <c r="E25" s="144"/>
      <c r="F25" s="66" t="s">
        <v>11</v>
      </c>
      <c r="G25" s="26">
        <v>1534.95</v>
      </c>
      <c r="H25" s="26">
        <f>G25*F7</f>
        <v>18419.4</v>
      </c>
      <c r="I25" s="26">
        <f>G25/H12</f>
        <v>0.1573823438941864</v>
      </c>
      <c r="J25" s="38"/>
    </row>
    <row r="26" spans="1:10" ht="12.75">
      <c r="A26" s="30" t="s">
        <v>256</v>
      </c>
      <c r="B26" s="142" t="s">
        <v>101</v>
      </c>
      <c r="C26" s="143"/>
      <c r="D26" s="143"/>
      <c r="E26" s="144"/>
      <c r="F26" s="66" t="s">
        <v>11</v>
      </c>
      <c r="G26" s="26">
        <f>H26/F7</f>
        <v>107.2275</v>
      </c>
      <c r="H26" s="26">
        <v>1286.73</v>
      </c>
      <c r="I26" s="26">
        <f>G26/H12</f>
        <v>0.010994309443248232</v>
      </c>
      <c r="J26" s="38"/>
    </row>
    <row r="27" spans="1:10" ht="12.75">
      <c r="A27" s="21" t="s">
        <v>257</v>
      </c>
      <c r="B27" s="146" t="s">
        <v>72</v>
      </c>
      <c r="C27" s="147"/>
      <c r="D27" s="147"/>
      <c r="E27" s="148"/>
      <c r="F27" s="67" t="s">
        <v>11</v>
      </c>
      <c r="G27" s="5">
        <v>0</v>
      </c>
      <c r="H27" s="5">
        <f>G27*F7</f>
        <v>0</v>
      </c>
      <c r="I27" s="5">
        <f>G27/E11</f>
        <v>0</v>
      </c>
      <c r="J27" s="38"/>
    </row>
    <row r="28" spans="1:10" ht="15" customHeight="1">
      <c r="A28" s="31" t="s">
        <v>13</v>
      </c>
      <c r="B28" s="204" t="s">
        <v>259</v>
      </c>
      <c r="C28" s="205"/>
      <c r="D28" s="205"/>
      <c r="E28" s="206"/>
      <c r="F28" s="68" t="s">
        <v>11</v>
      </c>
      <c r="G28" s="12">
        <v>0</v>
      </c>
      <c r="H28" s="12">
        <v>0</v>
      </c>
      <c r="I28" s="111">
        <v>0</v>
      </c>
      <c r="J28" s="38"/>
    </row>
    <row r="29" spans="1:10" ht="26.25" customHeight="1">
      <c r="A29" s="31" t="s">
        <v>15</v>
      </c>
      <c r="B29" s="155" t="s">
        <v>80</v>
      </c>
      <c r="C29" s="156"/>
      <c r="D29" s="156"/>
      <c r="E29" s="157"/>
      <c r="F29" s="65" t="s">
        <v>11</v>
      </c>
      <c r="G29" s="5"/>
      <c r="H29" s="5"/>
      <c r="I29" s="5"/>
      <c r="J29" s="38"/>
    </row>
    <row r="30" spans="1:10" ht="12.75">
      <c r="A30" s="21"/>
      <c r="B30" s="146" t="s">
        <v>71</v>
      </c>
      <c r="C30" s="147"/>
      <c r="D30" s="147"/>
      <c r="E30" s="148"/>
      <c r="F30" s="6"/>
      <c r="G30" s="5"/>
      <c r="H30" s="5"/>
      <c r="I30" s="5"/>
      <c r="J30" s="38"/>
    </row>
    <row r="31" spans="1:10" ht="25.5" customHeight="1">
      <c r="A31" s="31" t="s">
        <v>146</v>
      </c>
      <c r="B31" s="149" t="s">
        <v>258</v>
      </c>
      <c r="C31" s="150"/>
      <c r="D31" s="150"/>
      <c r="E31" s="151"/>
      <c r="F31" s="68" t="s">
        <v>11</v>
      </c>
      <c r="G31" s="12">
        <v>40000</v>
      </c>
      <c r="H31" s="12">
        <f>G31*F7</f>
        <v>480000</v>
      </c>
      <c r="I31" s="113">
        <f>G31/E11</f>
        <v>3.5758025441835106</v>
      </c>
      <c r="J31" s="112" t="s">
        <v>260</v>
      </c>
    </row>
    <row r="32" spans="1:10" ht="12.75">
      <c r="A32" s="21" t="s">
        <v>145</v>
      </c>
      <c r="B32" s="152" t="s">
        <v>261</v>
      </c>
      <c r="C32" s="153"/>
      <c r="D32" s="153"/>
      <c r="E32" s="154"/>
      <c r="F32" s="68" t="s">
        <v>11</v>
      </c>
      <c r="G32" s="26">
        <f>G34+G35+G36+G37+G38+G39+G40+G41+G42+G43+G44+G45+G46+G47+G48+G49+G50+G51</f>
        <v>66853</v>
      </c>
      <c r="H32" s="26">
        <f>G32*F7</f>
        <v>802236</v>
      </c>
      <c r="I32" s="114">
        <f>G32/E11</f>
        <v>5.976328187157505</v>
      </c>
      <c r="J32" s="39"/>
    </row>
    <row r="33" spans="1:10" ht="12.75">
      <c r="A33" s="21"/>
      <c r="B33" s="199" t="s">
        <v>71</v>
      </c>
      <c r="C33" s="200"/>
      <c r="D33" s="200"/>
      <c r="E33" s="101"/>
      <c r="F33" s="68"/>
      <c r="G33" s="12"/>
      <c r="H33" s="12"/>
      <c r="I33" s="52"/>
      <c r="J33" s="39"/>
    </row>
    <row r="34" spans="1:10" ht="12.75">
      <c r="A34" s="21" t="s">
        <v>262</v>
      </c>
      <c r="B34" s="146" t="s">
        <v>81</v>
      </c>
      <c r="C34" s="147"/>
      <c r="D34" s="147"/>
      <c r="E34" s="148"/>
      <c r="F34" s="68" t="s">
        <v>11</v>
      </c>
      <c r="G34" s="5">
        <v>0</v>
      </c>
      <c r="H34" s="5">
        <v>0</v>
      </c>
      <c r="I34" s="5">
        <f>G34/E11</f>
        <v>0</v>
      </c>
      <c r="J34" s="45"/>
    </row>
    <row r="35" spans="1:10" ht="12.75">
      <c r="A35" s="21" t="s">
        <v>263</v>
      </c>
      <c r="B35" s="146" t="s">
        <v>160</v>
      </c>
      <c r="C35" s="147"/>
      <c r="D35" s="147"/>
      <c r="E35" s="148"/>
      <c r="F35" s="68" t="s">
        <v>11</v>
      </c>
      <c r="G35" s="5">
        <v>26100</v>
      </c>
      <c r="H35" s="5">
        <f>G35*F7</f>
        <v>313200</v>
      </c>
      <c r="I35" s="5">
        <f>G35/E11</f>
        <v>2.3332111600797405</v>
      </c>
      <c r="J35" s="39"/>
    </row>
    <row r="36" spans="1:10" ht="12.75">
      <c r="A36" s="21" t="s">
        <v>264</v>
      </c>
      <c r="B36" s="146" t="s">
        <v>161</v>
      </c>
      <c r="C36" s="147"/>
      <c r="D36" s="147"/>
      <c r="E36" s="148"/>
      <c r="F36" s="68" t="s">
        <v>11</v>
      </c>
      <c r="G36" s="5">
        <v>15660</v>
      </c>
      <c r="H36" s="5">
        <f>G36*F7</f>
        <v>187920</v>
      </c>
      <c r="I36" s="5">
        <f>G36/E11</f>
        <v>1.3999266960478443</v>
      </c>
      <c r="J36" s="39"/>
    </row>
    <row r="37" spans="1:10" ht="12.75">
      <c r="A37" s="21" t="s">
        <v>265</v>
      </c>
      <c r="B37" s="146" t="s">
        <v>172</v>
      </c>
      <c r="C37" s="147"/>
      <c r="D37" s="147"/>
      <c r="E37" s="148"/>
      <c r="F37" s="68" t="s">
        <v>11</v>
      </c>
      <c r="G37" s="5">
        <v>6240</v>
      </c>
      <c r="H37" s="5">
        <f>G37*F7</f>
        <v>74880</v>
      </c>
      <c r="I37" s="5">
        <f>G37/E11</f>
        <v>0.5578251968926277</v>
      </c>
      <c r="J37" s="39"/>
    </row>
    <row r="38" spans="1:10" ht="12.75">
      <c r="A38" s="21" t="s">
        <v>266</v>
      </c>
      <c r="B38" s="146" t="s">
        <v>88</v>
      </c>
      <c r="C38" s="147"/>
      <c r="D38" s="147"/>
      <c r="E38" s="148"/>
      <c r="F38" s="68" t="s">
        <v>11</v>
      </c>
      <c r="G38" s="5">
        <v>9696</v>
      </c>
      <c r="H38" s="5">
        <f>G38*F7</f>
        <v>116352</v>
      </c>
      <c r="I38" s="5">
        <f>G38/E11</f>
        <v>0.866774536710083</v>
      </c>
      <c r="J38" s="39"/>
    </row>
    <row r="39" spans="1:10" ht="27" customHeight="1">
      <c r="A39" s="64" t="s">
        <v>147</v>
      </c>
      <c r="B39" s="161" t="s">
        <v>211</v>
      </c>
      <c r="C39" s="162"/>
      <c r="D39" s="162"/>
      <c r="E39" s="163"/>
      <c r="F39" s="67" t="s">
        <v>11</v>
      </c>
      <c r="G39" s="26">
        <v>600</v>
      </c>
      <c r="H39" s="26">
        <f>G39*F7</f>
        <v>7200</v>
      </c>
      <c r="I39" s="26">
        <f>G39/E11</f>
        <v>0.05363703816275266</v>
      </c>
      <c r="J39" s="45"/>
    </row>
    <row r="40" spans="1:10" ht="12.75">
      <c r="A40" s="21" t="s">
        <v>148</v>
      </c>
      <c r="B40" s="146" t="s">
        <v>82</v>
      </c>
      <c r="C40" s="147"/>
      <c r="D40" s="147"/>
      <c r="E40" s="148"/>
      <c r="F40" s="68" t="s">
        <v>11</v>
      </c>
      <c r="G40" s="5">
        <v>1500</v>
      </c>
      <c r="H40" s="5">
        <f>G40*F7</f>
        <v>18000</v>
      </c>
      <c r="I40" s="5">
        <f>G40/E11</f>
        <v>0.13409259540688165</v>
      </c>
      <c r="J40" s="39"/>
    </row>
    <row r="41" spans="1:10" ht="12.75">
      <c r="A41" s="21" t="s">
        <v>149</v>
      </c>
      <c r="B41" s="146" t="s">
        <v>138</v>
      </c>
      <c r="C41" s="147"/>
      <c r="D41" s="147"/>
      <c r="E41" s="148"/>
      <c r="F41" s="68" t="s">
        <v>11</v>
      </c>
      <c r="G41" s="5">
        <v>400</v>
      </c>
      <c r="H41" s="5">
        <f>G41*F7</f>
        <v>4800</v>
      </c>
      <c r="I41" s="5">
        <f>G41/E11</f>
        <v>0.0357580254418351</v>
      </c>
      <c r="J41" s="39"/>
    </row>
    <row r="42" spans="1:10" ht="26.25" customHeight="1">
      <c r="A42" s="64" t="s">
        <v>267</v>
      </c>
      <c r="B42" s="152" t="s">
        <v>83</v>
      </c>
      <c r="C42" s="153"/>
      <c r="D42" s="153"/>
      <c r="E42" s="154"/>
      <c r="F42" s="67" t="s">
        <v>11</v>
      </c>
      <c r="G42" s="5">
        <v>1500</v>
      </c>
      <c r="H42" s="5">
        <f>G42*F7</f>
        <v>18000</v>
      </c>
      <c r="I42" s="5">
        <f>G42/E11</f>
        <v>0.13409259540688165</v>
      </c>
      <c r="J42" s="45"/>
    </row>
    <row r="43" spans="1:10" ht="25.5" customHeight="1">
      <c r="A43" s="64" t="s">
        <v>268</v>
      </c>
      <c r="B43" s="152" t="s">
        <v>84</v>
      </c>
      <c r="C43" s="153"/>
      <c r="D43" s="153"/>
      <c r="E43" s="154"/>
      <c r="F43" s="67" t="s">
        <v>11</v>
      </c>
      <c r="G43" s="5">
        <v>0</v>
      </c>
      <c r="H43" s="5">
        <f>G43*F7</f>
        <v>0</v>
      </c>
      <c r="I43" s="5">
        <f>G43/E11</f>
        <v>0</v>
      </c>
      <c r="J43" s="39"/>
    </row>
    <row r="44" spans="1:10" ht="27" customHeight="1">
      <c r="A44" s="64" t="s">
        <v>269</v>
      </c>
      <c r="B44" s="201" t="s">
        <v>85</v>
      </c>
      <c r="C44" s="202"/>
      <c r="D44" s="202"/>
      <c r="E44" s="203"/>
      <c r="F44" s="67" t="s">
        <v>11</v>
      </c>
      <c r="G44" s="5">
        <v>700</v>
      </c>
      <c r="H44" s="5">
        <f>G44*F7</f>
        <v>8400</v>
      </c>
      <c r="I44" s="5">
        <f>G44/E11</f>
        <v>0.06257654452321143</v>
      </c>
      <c r="J44" s="45"/>
    </row>
    <row r="45" spans="1:10" ht="12.75">
      <c r="A45" s="21" t="s">
        <v>270</v>
      </c>
      <c r="B45" s="152" t="s">
        <v>162</v>
      </c>
      <c r="C45" s="153"/>
      <c r="D45" s="153"/>
      <c r="E45" s="154"/>
      <c r="F45" s="68" t="s">
        <v>11</v>
      </c>
      <c r="G45" s="5">
        <v>1500</v>
      </c>
      <c r="H45" s="5">
        <f>G45*F7</f>
        <v>18000</v>
      </c>
      <c r="I45" s="5">
        <f>G45/E11</f>
        <v>0.13409259540688165</v>
      </c>
      <c r="J45" s="39"/>
    </row>
    <row r="46" spans="1:10" ht="12.75">
      <c r="A46" s="21" t="s">
        <v>271</v>
      </c>
      <c r="B46" s="152" t="s">
        <v>163</v>
      </c>
      <c r="C46" s="153"/>
      <c r="D46" s="153"/>
      <c r="E46" s="154"/>
      <c r="F46" s="68" t="s">
        <v>11</v>
      </c>
      <c r="G46" s="5">
        <v>1500</v>
      </c>
      <c r="H46" s="5">
        <f>G46*F7</f>
        <v>18000</v>
      </c>
      <c r="I46" s="5">
        <f>G46/E11</f>
        <v>0.13409259540688165</v>
      </c>
      <c r="J46" s="45"/>
    </row>
    <row r="47" spans="1:10" ht="12.75">
      <c r="A47" s="64" t="s">
        <v>272</v>
      </c>
      <c r="B47" s="152" t="s">
        <v>214</v>
      </c>
      <c r="C47" s="153"/>
      <c r="D47" s="153"/>
      <c r="E47" s="154"/>
      <c r="F47" s="68" t="s">
        <v>11</v>
      </c>
      <c r="G47" s="5">
        <v>700</v>
      </c>
      <c r="H47" s="5">
        <f>G47*F7</f>
        <v>8400</v>
      </c>
      <c r="I47" s="5">
        <f>G47/E11</f>
        <v>0.06257654452321143</v>
      </c>
      <c r="J47" s="45"/>
    </row>
    <row r="48" spans="1:10" ht="12.75">
      <c r="A48" s="21" t="s">
        <v>273</v>
      </c>
      <c r="B48" s="146" t="s">
        <v>283</v>
      </c>
      <c r="C48" s="147"/>
      <c r="D48" s="147"/>
      <c r="E48" s="148"/>
      <c r="F48" s="68" t="s">
        <v>11</v>
      </c>
      <c r="G48" s="5">
        <v>0</v>
      </c>
      <c r="H48" s="5">
        <v>0</v>
      </c>
      <c r="I48" s="5">
        <v>0</v>
      </c>
      <c r="J48" s="39"/>
    </row>
    <row r="49" spans="1:10" ht="12.75">
      <c r="A49" s="21" t="s">
        <v>274</v>
      </c>
      <c r="B49" s="196" t="s">
        <v>116</v>
      </c>
      <c r="C49" s="197"/>
      <c r="D49" s="197"/>
      <c r="E49" s="198"/>
      <c r="F49" s="68" t="s">
        <v>11</v>
      </c>
      <c r="G49" s="5">
        <v>257</v>
      </c>
      <c r="H49" s="5">
        <f>G49*F7</f>
        <v>3084</v>
      </c>
      <c r="I49" s="5">
        <f>G49/E11</f>
        <v>0.022974531346379053</v>
      </c>
      <c r="J49" s="39"/>
    </row>
    <row r="50" spans="1:10" ht="12.75">
      <c r="A50" s="21" t="s">
        <v>275</v>
      </c>
      <c r="B50" s="196" t="s">
        <v>117</v>
      </c>
      <c r="C50" s="197"/>
      <c r="D50" s="197"/>
      <c r="E50" s="198"/>
      <c r="F50" s="68" t="s">
        <v>11</v>
      </c>
      <c r="G50" s="5">
        <v>100</v>
      </c>
      <c r="H50" s="5">
        <f>G50*F7</f>
        <v>1200</v>
      </c>
      <c r="I50" s="5">
        <f>G50/E11</f>
        <v>0.008939506360458776</v>
      </c>
      <c r="J50" s="39"/>
    </row>
    <row r="51" spans="1:10" ht="12.75">
      <c r="A51" s="21" t="s">
        <v>276</v>
      </c>
      <c r="B51" s="152" t="s">
        <v>118</v>
      </c>
      <c r="C51" s="153"/>
      <c r="D51" s="153"/>
      <c r="E51" s="154"/>
      <c r="F51" s="68" t="s">
        <v>11</v>
      </c>
      <c r="G51" s="5">
        <v>400</v>
      </c>
      <c r="H51" s="5">
        <f>G51*F7</f>
        <v>4800</v>
      </c>
      <c r="I51" s="5">
        <f>G51/E11</f>
        <v>0.0357580254418351</v>
      </c>
      <c r="J51" s="45"/>
    </row>
    <row r="52" spans="1:10" ht="63.75" customHeight="1">
      <c r="A52" s="31" t="s">
        <v>87</v>
      </c>
      <c r="B52" s="155" t="s">
        <v>123</v>
      </c>
      <c r="C52" s="156"/>
      <c r="D52" s="156"/>
      <c r="E52" s="157"/>
      <c r="F52" s="7"/>
      <c r="G52" s="12">
        <v>0</v>
      </c>
      <c r="H52" s="12">
        <f>G52*F7</f>
        <v>0</v>
      </c>
      <c r="I52" s="12">
        <f>G52/E11</f>
        <v>0</v>
      </c>
      <c r="J52" s="39"/>
    </row>
    <row r="53" spans="1:10" ht="12.75">
      <c r="A53" s="64" t="s">
        <v>150</v>
      </c>
      <c r="B53" s="161" t="s">
        <v>124</v>
      </c>
      <c r="C53" s="162"/>
      <c r="D53" s="162"/>
      <c r="E53" s="163"/>
      <c r="F53" s="6"/>
      <c r="G53" s="5">
        <v>0</v>
      </c>
      <c r="H53" s="5">
        <v>0</v>
      </c>
      <c r="I53" s="5">
        <v>0</v>
      </c>
      <c r="J53" s="39"/>
    </row>
    <row r="54" spans="1:10" ht="12.75">
      <c r="A54" s="64" t="s">
        <v>151</v>
      </c>
      <c r="B54" s="161" t="s">
        <v>75</v>
      </c>
      <c r="C54" s="162"/>
      <c r="D54" s="162"/>
      <c r="E54" s="163"/>
      <c r="F54" s="6"/>
      <c r="G54" s="5">
        <v>0</v>
      </c>
      <c r="H54" s="5">
        <v>0</v>
      </c>
      <c r="I54" s="5">
        <v>0</v>
      </c>
      <c r="J54" s="39"/>
    </row>
    <row r="55" spans="1:10" ht="27.75" customHeight="1">
      <c r="A55" s="64" t="s">
        <v>152</v>
      </c>
      <c r="B55" s="161" t="s">
        <v>185</v>
      </c>
      <c r="C55" s="162"/>
      <c r="D55" s="162"/>
      <c r="E55" s="163"/>
      <c r="F55" s="6"/>
      <c r="G55" s="5">
        <v>0</v>
      </c>
      <c r="H55" s="5">
        <v>0</v>
      </c>
      <c r="I55" s="5">
        <v>0</v>
      </c>
      <c r="J55" s="39"/>
    </row>
    <row r="56" spans="1:10" ht="15" customHeight="1">
      <c r="A56" s="64" t="s">
        <v>277</v>
      </c>
      <c r="B56" s="201" t="s">
        <v>76</v>
      </c>
      <c r="C56" s="202"/>
      <c r="D56" s="202"/>
      <c r="E56" s="203"/>
      <c r="F56" s="6"/>
      <c r="G56" s="5">
        <v>0</v>
      </c>
      <c r="H56" s="5">
        <v>0</v>
      </c>
      <c r="I56" s="5">
        <v>0</v>
      </c>
      <c r="J56" s="38"/>
    </row>
    <row r="57" spans="1:10" ht="54.75" customHeight="1">
      <c r="A57" s="31" t="s">
        <v>77</v>
      </c>
      <c r="B57" s="193" t="s">
        <v>282</v>
      </c>
      <c r="C57" s="194"/>
      <c r="D57" s="194"/>
      <c r="E57" s="195"/>
      <c r="F57" s="68" t="s">
        <v>11</v>
      </c>
      <c r="G57" s="12">
        <f>I57*E11</f>
        <v>22372.6</v>
      </c>
      <c r="H57" s="12">
        <f>G57*F7</f>
        <v>268471.19999999995</v>
      </c>
      <c r="I57" s="116">
        <v>2</v>
      </c>
      <c r="J57" s="45"/>
    </row>
    <row r="58" spans="1:10" ht="12.75">
      <c r="A58" s="31" t="s">
        <v>153</v>
      </c>
      <c r="B58" s="164" t="s">
        <v>294</v>
      </c>
      <c r="C58" s="165"/>
      <c r="D58" s="165"/>
      <c r="E58" s="166"/>
      <c r="F58" s="65" t="s">
        <v>6</v>
      </c>
      <c r="G58" s="12">
        <v>14989.64</v>
      </c>
      <c r="H58" s="12">
        <f>G58*F7</f>
        <v>179875.68</v>
      </c>
      <c r="I58" s="104">
        <f>G58/E11</f>
        <v>1.339999821209873</v>
      </c>
      <c r="J58" s="38"/>
    </row>
    <row r="59" spans="1:10" ht="39" customHeight="1">
      <c r="A59" s="31" t="s">
        <v>63</v>
      </c>
      <c r="B59" s="149" t="s">
        <v>281</v>
      </c>
      <c r="C59" s="150"/>
      <c r="D59" s="150"/>
      <c r="E59" s="151"/>
      <c r="F59" s="138" t="s">
        <v>99</v>
      </c>
      <c r="G59" s="232"/>
      <c r="H59" s="232"/>
      <c r="I59" s="139"/>
      <c r="J59" s="2"/>
    </row>
    <row r="60" spans="1:10" ht="12.75">
      <c r="A60" s="21"/>
      <c r="B60" s="146" t="s">
        <v>71</v>
      </c>
      <c r="C60" s="147"/>
      <c r="D60" s="147"/>
      <c r="E60" s="148"/>
      <c r="F60" s="6"/>
      <c r="G60" s="2"/>
      <c r="H60" s="2"/>
      <c r="I60" s="2"/>
      <c r="J60" s="2"/>
    </row>
    <row r="61" spans="1:10" ht="12.75">
      <c r="A61" s="21" t="s">
        <v>156</v>
      </c>
      <c r="B61" s="196" t="s">
        <v>278</v>
      </c>
      <c r="C61" s="197"/>
      <c r="D61" s="197"/>
      <c r="E61" s="198"/>
      <c r="F61" s="67" t="s">
        <v>212</v>
      </c>
      <c r="G61" s="115" t="s">
        <v>217</v>
      </c>
      <c r="H61" s="41">
        <v>1477875.29</v>
      </c>
      <c r="I61" s="2">
        <v>929.47</v>
      </c>
      <c r="J61" s="36" t="s">
        <v>307</v>
      </c>
    </row>
    <row r="62" spans="1:10" ht="12.75">
      <c r="A62" s="21" t="s">
        <v>284</v>
      </c>
      <c r="B62" s="146" t="s">
        <v>279</v>
      </c>
      <c r="C62" s="147"/>
      <c r="D62" s="147"/>
      <c r="E62" s="148"/>
      <c r="F62" s="56" t="s">
        <v>8</v>
      </c>
      <c r="G62" s="59" t="s">
        <v>217</v>
      </c>
      <c r="H62" s="131">
        <v>425949.72</v>
      </c>
      <c r="I62" s="19">
        <v>46.36</v>
      </c>
      <c r="J62" s="130" t="s">
        <v>307</v>
      </c>
    </row>
    <row r="63" spans="1:10" ht="12.75">
      <c r="A63" s="21" t="s">
        <v>291</v>
      </c>
      <c r="B63" s="146" t="s">
        <v>280</v>
      </c>
      <c r="C63" s="147"/>
      <c r="D63" s="147"/>
      <c r="E63" s="148"/>
      <c r="F63" s="56" t="s">
        <v>8</v>
      </c>
      <c r="G63" s="61" t="s">
        <v>217</v>
      </c>
      <c r="H63" s="132">
        <v>96819.39</v>
      </c>
      <c r="I63" s="28">
        <v>8.25</v>
      </c>
      <c r="J63" s="36" t="s">
        <v>307</v>
      </c>
    </row>
    <row r="64" spans="1:10" ht="12.75">
      <c r="A64" s="30" t="s">
        <v>292</v>
      </c>
      <c r="B64" s="142" t="s">
        <v>95</v>
      </c>
      <c r="C64" s="143"/>
      <c r="D64" s="143"/>
      <c r="E64" s="144"/>
      <c r="F64" s="57" t="s">
        <v>8</v>
      </c>
      <c r="G64" s="61" t="s">
        <v>217</v>
      </c>
      <c r="H64" s="133">
        <v>190991.72</v>
      </c>
      <c r="I64" s="29">
        <v>9.52</v>
      </c>
      <c r="J64" s="36" t="s">
        <v>307</v>
      </c>
    </row>
    <row r="65" spans="1:10" ht="13.5" thickBot="1">
      <c r="A65" s="30" t="s">
        <v>293</v>
      </c>
      <c r="B65" s="142" t="s">
        <v>79</v>
      </c>
      <c r="C65" s="143"/>
      <c r="D65" s="143"/>
      <c r="E65" s="144"/>
      <c r="F65" s="57" t="s">
        <v>131</v>
      </c>
      <c r="G65" s="61" t="s">
        <v>217</v>
      </c>
      <c r="H65" s="134">
        <v>390640.75</v>
      </c>
      <c r="I65" s="29">
        <v>0.72</v>
      </c>
      <c r="J65" s="36" t="s">
        <v>307</v>
      </c>
    </row>
    <row r="66" spans="1:10" ht="26.25" customHeight="1" thickBot="1">
      <c r="A66" s="31" t="s">
        <v>171</v>
      </c>
      <c r="B66" s="155" t="s">
        <v>107</v>
      </c>
      <c r="C66" s="156"/>
      <c r="D66" s="156"/>
      <c r="E66" s="157"/>
      <c r="F66" s="79" t="s">
        <v>11</v>
      </c>
      <c r="G66" s="83">
        <f>I66*E12</f>
        <v>23883.333333333332</v>
      </c>
      <c r="H66" s="83">
        <f>G66*F7</f>
        <v>286600</v>
      </c>
      <c r="I66" s="126">
        <f>I67+I68+I69+I70</f>
        <v>2.5606936209601616</v>
      </c>
      <c r="J66" s="41"/>
    </row>
    <row r="67" spans="1:10" ht="12.75">
      <c r="A67" s="21" t="s">
        <v>285</v>
      </c>
      <c r="B67" s="146" t="s">
        <v>73</v>
      </c>
      <c r="C67" s="147"/>
      <c r="D67" s="147"/>
      <c r="E67" s="148"/>
      <c r="F67" s="48" t="s">
        <v>11</v>
      </c>
      <c r="G67" s="39">
        <v>16500</v>
      </c>
      <c r="H67" s="127">
        <f>G67*F7</f>
        <v>198000</v>
      </c>
      <c r="I67" s="39">
        <f>G67/E12</f>
        <v>1.7690765420450525</v>
      </c>
      <c r="J67" s="39"/>
    </row>
    <row r="68" spans="1:10" ht="12.75">
      <c r="A68" s="21" t="s">
        <v>286</v>
      </c>
      <c r="B68" s="146" t="s">
        <v>12</v>
      </c>
      <c r="C68" s="147"/>
      <c r="D68" s="147"/>
      <c r="E68" s="148"/>
      <c r="F68" s="48" t="s">
        <v>11</v>
      </c>
      <c r="G68" s="39">
        <f>H68/F7</f>
        <v>416.6666666666667</v>
      </c>
      <c r="H68" s="39">
        <v>5000</v>
      </c>
      <c r="I68" s="39">
        <f>G68/E12</f>
        <v>0.04467365005164274</v>
      </c>
      <c r="J68" s="39"/>
    </row>
    <row r="69" spans="1:10" ht="12.75">
      <c r="A69" s="21" t="s">
        <v>287</v>
      </c>
      <c r="B69" s="146" t="s">
        <v>74</v>
      </c>
      <c r="C69" s="147"/>
      <c r="D69" s="147"/>
      <c r="E69" s="148"/>
      <c r="F69" s="48" t="s">
        <v>11</v>
      </c>
      <c r="G69" s="39">
        <f>H69/F7</f>
        <v>1591.6666666666667</v>
      </c>
      <c r="H69" s="39">
        <v>19100</v>
      </c>
      <c r="I69" s="39">
        <f>G69/E12</f>
        <v>0.1706533431972753</v>
      </c>
      <c r="J69" s="39"/>
    </row>
    <row r="70" spans="1:10" ht="12.75">
      <c r="A70" s="21" t="s">
        <v>288</v>
      </c>
      <c r="B70" s="146" t="s">
        <v>106</v>
      </c>
      <c r="C70" s="147"/>
      <c r="D70" s="147"/>
      <c r="E70" s="148"/>
      <c r="F70" s="48" t="s">
        <v>11</v>
      </c>
      <c r="G70" s="39">
        <f>H70/F7</f>
        <v>5375</v>
      </c>
      <c r="H70" s="39">
        <v>64500</v>
      </c>
      <c r="I70" s="39">
        <f>G70/E12</f>
        <v>0.5762900856661913</v>
      </c>
      <c r="J70" s="39"/>
    </row>
    <row r="71" spans="1:10" ht="13.5" customHeight="1">
      <c r="A71" s="4" t="s">
        <v>173</v>
      </c>
      <c r="B71" s="207" t="s">
        <v>113</v>
      </c>
      <c r="C71" s="208"/>
      <c r="D71" s="208"/>
      <c r="E71" s="209"/>
      <c r="F71" s="2"/>
      <c r="G71" s="2"/>
      <c r="H71" s="2"/>
      <c r="I71" s="2"/>
      <c r="J71" s="2"/>
    </row>
    <row r="72" spans="1:10" ht="26.25" customHeight="1">
      <c r="A72" s="22" t="s">
        <v>174</v>
      </c>
      <c r="B72" s="168" t="s">
        <v>112</v>
      </c>
      <c r="C72" s="169"/>
      <c r="D72" s="169"/>
      <c r="E72" s="170"/>
      <c r="F72" s="27">
        <v>50</v>
      </c>
      <c r="G72" s="5">
        <v>1750</v>
      </c>
      <c r="H72" s="5">
        <f>G72*F7</f>
        <v>21000</v>
      </c>
      <c r="I72" s="2">
        <v>35</v>
      </c>
      <c r="J72" s="102" t="s">
        <v>234</v>
      </c>
    </row>
    <row r="73" spans="1:10" ht="26.25" customHeight="1">
      <c r="A73" s="22" t="s">
        <v>175</v>
      </c>
      <c r="B73" s="168" t="s">
        <v>114</v>
      </c>
      <c r="C73" s="169"/>
      <c r="D73" s="169"/>
      <c r="E73" s="170"/>
      <c r="F73" s="27">
        <v>55</v>
      </c>
      <c r="G73" s="5">
        <v>825</v>
      </c>
      <c r="H73" s="5">
        <f>G73*F7</f>
        <v>9900</v>
      </c>
      <c r="I73" s="2">
        <v>15</v>
      </c>
      <c r="J73" s="102" t="s">
        <v>235</v>
      </c>
    </row>
    <row r="74" spans="1:10" ht="14.25" customHeight="1">
      <c r="A74" s="31" t="s">
        <v>179</v>
      </c>
      <c r="B74" s="149" t="s">
        <v>289</v>
      </c>
      <c r="C74" s="150"/>
      <c r="D74" s="150"/>
      <c r="E74" s="151"/>
      <c r="F74" s="6"/>
      <c r="G74" s="118">
        <v>8000</v>
      </c>
      <c r="H74" s="5">
        <v>96000</v>
      </c>
      <c r="I74" s="5"/>
      <c r="J74" s="117" t="s">
        <v>303</v>
      </c>
    </row>
    <row r="75" spans="1:10" ht="13.5" thickBot="1">
      <c r="A75" s="64"/>
      <c r="B75" s="146"/>
      <c r="C75" s="147"/>
      <c r="D75" s="147"/>
      <c r="E75" s="148"/>
      <c r="F75" s="6"/>
      <c r="G75" s="85"/>
      <c r="H75" s="85"/>
      <c r="I75" s="5"/>
      <c r="J75" s="38"/>
    </row>
    <row r="76" spans="1:10" ht="13.5" thickBot="1">
      <c r="A76" s="21"/>
      <c r="B76" s="164" t="s">
        <v>210</v>
      </c>
      <c r="C76" s="165"/>
      <c r="D76" s="165"/>
      <c r="E76" s="166"/>
      <c r="F76" s="14"/>
      <c r="G76" s="95"/>
      <c r="H76" s="95">
        <f>SUM(H61:H75)</f>
        <v>3282376.87</v>
      </c>
      <c r="I76" s="92"/>
      <c r="J76" s="38"/>
    </row>
    <row r="77" spans="1:10" ht="12.75">
      <c r="A77" s="21"/>
      <c r="B77" s="168"/>
      <c r="C77" s="169"/>
      <c r="D77" s="169"/>
      <c r="E77" s="170"/>
      <c r="F77" s="6"/>
      <c r="G77" s="93"/>
      <c r="H77" s="93"/>
      <c r="I77" s="2"/>
      <c r="J77" s="38"/>
    </row>
    <row r="78" spans="1:10" ht="12.75">
      <c r="A78" s="21"/>
      <c r="B78" s="146" t="s">
        <v>304</v>
      </c>
      <c r="C78" s="147"/>
      <c r="D78" s="147"/>
      <c r="E78" s="148"/>
      <c r="F78" s="6"/>
      <c r="G78" s="2"/>
      <c r="H78" s="2"/>
      <c r="I78" s="2"/>
      <c r="J78" s="2"/>
    </row>
    <row r="79" spans="1:10" ht="25.5" customHeight="1">
      <c r="A79" s="32"/>
      <c r="B79" s="142" t="s">
        <v>295</v>
      </c>
      <c r="C79" s="143"/>
      <c r="D79" s="143"/>
      <c r="E79" s="144"/>
      <c r="F79" s="63" t="s">
        <v>6</v>
      </c>
      <c r="G79" s="5">
        <f>I79*H12</f>
        <v>136542</v>
      </c>
      <c r="H79" s="5">
        <f>G79*F7</f>
        <v>1638504</v>
      </c>
      <c r="I79" s="12">
        <v>14</v>
      </c>
      <c r="J79" s="2"/>
    </row>
    <row r="80" spans="1:10" ht="25.5" customHeight="1">
      <c r="A80" s="32"/>
      <c r="B80" s="142" t="s">
        <v>296</v>
      </c>
      <c r="C80" s="156"/>
      <c r="D80" s="156"/>
      <c r="E80" s="157"/>
      <c r="F80" s="43" t="s">
        <v>6</v>
      </c>
      <c r="G80" s="26">
        <f>I80*H11</f>
        <v>22359.48</v>
      </c>
      <c r="H80" s="26">
        <f>G80*F7</f>
        <v>268313.76</v>
      </c>
      <c r="I80" s="12">
        <v>15.6</v>
      </c>
      <c r="J80" s="4"/>
    </row>
    <row r="81" spans="1:10" ht="12.75">
      <c r="A81" s="21"/>
      <c r="B81" s="146" t="s">
        <v>259</v>
      </c>
      <c r="C81" s="147"/>
      <c r="D81" s="147"/>
      <c r="E81" s="148"/>
      <c r="F81" s="6"/>
      <c r="G81" s="5">
        <v>0</v>
      </c>
      <c r="H81" s="5">
        <v>0</v>
      </c>
      <c r="I81" s="5">
        <v>0</v>
      </c>
      <c r="J81" s="2"/>
    </row>
    <row r="82" spans="1:10" ht="12.75">
      <c r="A82" s="21"/>
      <c r="B82" s="146" t="s">
        <v>5</v>
      </c>
      <c r="C82" s="147"/>
      <c r="D82" s="147"/>
      <c r="E82" s="148"/>
      <c r="F82" s="63" t="s">
        <v>212</v>
      </c>
      <c r="G82" s="36" t="s">
        <v>14</v>
      </c>
      <c r="H82" s="27" t="s">
        <v>14</v>
      </c>
      <c r="I82" s="4">
        <v>929.47</v>
      </c>
      <c r="J82" s="36" t="s">
        <v>226</v>
      </c>
    </row>
    <row r="83" spans="1:10" ht="12.75">
      <c r="A83" s="21"/>
      <c r="B83" s="152" t="s">
        <v>9</v>
      </c>
      <c r="C83" s="153"/>
      <c r="D83" s="153"/>
      <c r="E83" s="154"/>
      <c r="F83" s="63" t="s">
        <v>8</v>
      </c>
      <c r="G83" s="36" t="s">
        <v>14</v>
      </c>
      <c r="H83" s="27" t="s">
        <v>14</v>
      </c>
      <c r="I83" s="4">
        <v>46.36</v>
      </c>
      <c r="J83" s="36" t="s">
        <v>226</v>
      </c>
    </row>
    <row r="84" spans="1:10" ht="12.75">
      <c r="A84" s="32"/>
      <c r="B84" s="142" t="s">
        <v>7</v>
      </c>
      <c r="C84" s="143"/>
      <c r="D84" s="143"/>
      <c r="E84" s="144"/>
      <c r="F84" s="63" t="s">
        <v>8</v>
      </c>
      <c r="G84" s="36" t="s">
        <v>14</v>
      </c>
      <c r="H84" s="27" t="s">
        <v>14</v>
      </c>
      <c r="I84" s="4">
        <v>8.25</v>
      </c>
      <c r="J84" s="36" t="s">
        <v>226</v>
      </c>
    </row>
    <row r="85" spans="1:10" ht="12.75">
      <c r="A85" s="21"/>
      <c r="B85" s="152" t="s">
        <v>128</v>
      </c>
      <c r="C85" s="153"/>
      <c r="D85" s="153"/>
      <c r="E85" s="154"/>
      <c r="F85" s="63" t="s">
        <v>8</v>
      </c>
      <c r="G85" s="36" t="s">
        <v>14</v>
      </c>
      <c r="H85" s="27" t="s">
        <v>14</v>
      </c>
      <c r="I85" s="4">
        <v>9.52</v>
      </c>
      <c r="J85" s="36" t="s">
        <v>226</v>
      </c>
    </row>
    <row r="86" spans="1:10" ht="12.75">
      <c r="A86" s="21"/>
      <c r="B86" s="152" t="s">
        <v>10</v>
      </c>
      <c r="C86" s="153"/>
      <c r="D86" s="153"/>
      <c r="E86" s="154"/>
      <c r="F86" s="63" t="s">
        <v>131</v>
      </c>
      <c r="G86" s="36" t="s">
        <v>14</v>
      </c>
      <c r="H86" s="27" t="s">
        <v>14</v>
      </c>
      <c r="I86" s="4">
        <v>0.72</v>
      </c>
      <c r="J86" s="36" t="s">
        <v>226</v>
      </c>
    </row>
    <row r="87" spans="1:10" ht="25.5" customHeight="1">
      <c r="A87" s="32"/>
      <c r="B87" s="167" t="s">
        <v>297</v>
      </c>
      <c r="C87" s="150"/>
      <c r="D87" s="150"/>
      <c r="E87" s="151"/>
      <c r="F87" s="63" t="s">
        <v>11</v>
      </c>
      <c r="G87" s="2"/>
      <c r="H87" s="2"/>
      <c r="I87" s="25">
        <v>2.56</v>
      </c>
      <c r="J87" s="2"/>
    </row>
    <row r="88" spans="1:10" ht="13.5" customHeight="1">
      <c r="A88" s="227"/>
      <c r="B88" s="210" t="s">
        <v>298</v>
      </c>
      <c r="C88" s="211"/>
      <c r="D88" s="211"/>
      <c r="E88" s="212"/>
      <c r="F88" s="222" t="s">
        <v>299</v>
      </c>
      <c r="G88" s="5">
        <v>1750</v>
      </c>
      <c r="H88" s="5">
        <v>21000</v>
      </c>
      <c r="I88" s="5">
        <v>35</v>
      </c>
      <c r="J88" s="2" t="s">
        <v>300</v>
      </c>
    </row>
    <row r="89" spans="1:10" ht="12.75">
      <c r="A89" s="228"/>
      <c r="B89" s="213"/>
      <c r="C89" s="214"/>
      <c r="D89" s="214"/>
      <c r="E89" s="215"/>
      <c r="F89" s="223"/>
      <c r="G89" s="5">
        <v>825</v>
      </c>
      <c r="H89" s="5">
        <v>9900</v>
      </c>
      <c r="I89" s="5">
        <v>15</v>
      </c>
      <c r="J89" s="2" t="s">
        <v>301</v>
      </c>
    </row>
    <row r="90" spans="1:10" ht="28.5" customHeight="1" thickBot="1">
      <c r="A90" s="122"/>
      <c r="B90" s="229" t="s">
        <v>305</v>
      </c>
      <c r="C90" s="230"/>
      <c r="D90" s="230"/>
      <c r="E90" s="231"/>
      <c r="F90" s="119"/>
      <c r="G90" s="129" t="s">
        <v>306</v>
      </c>
      <c r="H90" s="128"/>
      <c r="I90" s="5"/>
      <c r="J90" s="2" t="s">
        <v>302</v>
      </c>
    </row>
    <row r="91" spans="1:10" ht="13.5" thickBot="1">
      <c r="A91" s="2"/>
      <c r="B91" s="207" t="s">
        <v>210</v>
      </c>
      <c r="C91" s="208"/>
      <c r="D91" s="208"/>
      <c r="E91" s="209"/>
      <c r="F91" s="120"/>
      <c r="G91" s="124"/>
      <c r="H91" s="125"/>
      <c r="I91" s="121"/>
      <c r="J91" s="123" t="s">
        <v>302</v>
      </c>
    </row>
  </sheetData>
  <sheetProtection/>
  <mergeCells count="93">
    <mergeCell ref="A88:A89"/>
    <mergeCell ref="F88:F89"/>
    <mergeCell ref="B90:E90"/>
    <mergeCell ref="F59:I59"/>
    <mergeCell ref="B71:E71"/>
    <mergeCell ref="B72:E72"/>
    <mergeCell ref="B73:E73"/>
    <mergeCell ref="B85:E85"/>
    <mergeCell ref="B86:E86"/>
    <mergeCell ref="B79:E79"/>
    <mergeCell ref="A1:J1"/>
    <mergeCell ref="A2:J2"/>
    <mergeCell ref="B14:E15"/>
    <mergeCell ref="F14:F15"/>
    <mergeCell ref="A14:A15"/>
    <mergeCell ref="B16:E16"/>
    <mergeCell ref="A8:F8"/>
    <mergeCell ref="A9:G9"/>
    <mergeCell ref="A11:D11"/>
    <mergeCell ref="A12:D12"/>
    <mergeCell ref="B65:E65"/>
    <mergeCell ref="B81:E81"/>
    <mergeCell ref="B91:E91"/>
    <mergeCell ref="B88:E89"/>
    <mergeCell ref="B87:E87"/>
    <mergeCell ref="B82:E82"/>
    <mergeCell ref="B83:E83"/>
    <mergeCell ref="B84:E84"/>
    <mergeCell ref="B54:E54"/>
    <mergeCell ref="B55:E55"/>
    <mergeCell ref="B56:E56"/>
    <mergeCell ref="B58:E58"/>
    <mergeCell ref="B74:E74"/>
    <mergeCell ref="B75:E75"/>
    <mergeCell ref="B67:E67"/>
    <mergeCell ref="B68:E68"/>
    <mergeCell ref="B69:E69"/>
    <mergeCell ref="B70:E70"/>
    <mergeCell ref="B46:E46"/>
    <mergeCell ref="B47:E47"/>
    <mergeCell ref="B48:E48"/>
    <mergeCell ref="B51:E51"/>
    <mergeCell ref="B52:E52"/>
    <mergeCell ref="B53:E53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5:E25"/>
    <mergeCell ref="B26:E26"/>
    <mergeCell ref="B29:E29"/>
    <mergeCell ref="B30:E30"/>
    <mergeCell ref="B31:E31"/>
    <mergeCell ref="B32:E32"/>
    <mergeCell ref="B28:E28"/>
    <mergeCell ref="B77:E77"/>
    <mergeCell ref="B78:E78"/>
    <mergeCell ref="B80:E80"/>
    <mergeCell ref="B60:E60"/>
    <mergeCell ref="B62:E62"/>
    <mergeCell ref="B63:E63"/>
    <mergeCell ref="B76:E76"/>
    <mergeCell ref="B66:E66"/>
    <mergeCell ref="B61:E61"/>
    <mergeCell ref="B64:E64"/>
    <mergeCell ref="B59:E59"/>
    <mergeCell ref="B57:E57"/>
    <mergeCell ref="B49:E49"/>
    <mergeCell ref="B50:E50"/>
    <mergeCell ref="A4:D5"/>
    <mergeCell ref="E4:J4"/>
    <mergeCell ref="E5:J5"/>
    <mergeCell ref="E6:J6"/>
    <mergeCell ref="B33:D33"/>
    <mergeCell ref="B18:D18"/>
    <mergeCell ref="B17:E17"/>
    <mergeCell ref="B27:E27"/>
    <mergeCell ref="B22:E22"/>
    <mergeCell ref="B23:D23"/>
    <mergeCell ref="A7:D7"/>
    <mergeCell ref="B13:E13"/>
    <mergeCell ref="B19:E19"/>
    <mergeCell ref="B20:E20"/>
    <mergeCell ref="B21:E21"/>
    <mergeCell ref="B24:E24"/>
  </mergeCells>
  <printOptions/>
  <pageMargins left="0.7" right="0.7" top="0.75" bottom="0.75" header="0.3" footer="0.3"/>
  <pageSetup horizontalDpi="600" verticalDpi="600" orientation="portrait" paperSize="9" scale="80" r:id="rId1"/>
  <ignoredErrors>
    <ignoredError sqref="H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Tamara</cp:lastModifiedBy>
  <cp:lastPrinted>2013-06-27T06:59:24Z</cp:lastPrinted>
  <dcterms:created xsi:type="dcterms:W3CDTF">2011-07-15T02:19:20Z</dcterms:created>
  <dcterms:modified xsi:type="dcterms:W3CDTF">2013-07-09T07:29:32Z</dcterms:modified>
  <cp:category/>
  <cp:version/>
  <cp:contentType/>
  <cp:contentStatus/>
</cp:coreProperties>
</file>